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740"/>
  </bookViews>
  <sheets>
    <sheet name="총괄표" sheetId="6" r:id="rId1"/>
  </sheets>
  <definedNames>
    <definedName name="_xlnm.Print_Titles" localSheetId="0">총괄표!$1:$1</definedName>
  </definedNames>
  <calcPr calcId="125725"/>
</workbook>
</file>

<file path=xl/calcChain.xml><?xml version="1.0" encoding="utf-8"?>
<calcChain xmlns="http://schemas.openxmlformats.org/spreadsheetml/2006/main">
  <c r="G45" i="6"/>
  <c r="H44"/>
  <c r="G44"/>
  <c r="F43"/>
  <c r="E43"/>
  <c r="H42"/>
  <c r="H41"/>
  <c r="G41"/>
  <c r="H40"/>
  <c r="G39"/>
  <c r="H38"/>
  <c r="G38"/>
  <c r="H37"/>
  <c r="F36"/>
  <c r="H36" s="1"/>
  <c r="E36"/>
  <c r="E35" s="1"/>
  <c r="H34"/>
  <c r="H33"/>
  <c r="G33"/>
  <c r="G32"/>
  <c r="G31"/>
  <c r="G30"/>
  <c r="H29"/>
  <c r="G29"/>
  <c r="H28"/>
  <c r="G28"/>
  <c r="H27"/>
  <c r="H26"/>
  <c r="G26"/>
  <c r="G25"/>
  <c r="G24"/>
  <c r="G23"/>
  <c r="H22"/>
  <c r="G22"/>
  <c r="H21"/>
  <c r="H20"/>
  <c r="H19"/>
  <c r="G19"/>
  <c r="H18"/>
  <c r="G18"/>
  <c r="H17"/>
  <c r="G17"/>
  <c r="F16"/>
  <c r="H16" s="1"/>
  <c r="H15"/>
  <c r="G15"/>
  <c r="H14"/>
  <c r="G14"/>
  <c r="H12"/>
  <c r="G12"/>
  <c r="F11"/>
  <c r="H11" s="1"/>
  <c r="H9"/>
  <c r="F8"/>
  <c r="E8"/>
  <c r="O67"/>
  <c r="N67"/>
  <c r="O66"/>
  <c r="M65"/>
  <c r="L65"/>
  <c r="O64"/>
  <c r="O63"/>
  <c r="N63"/>
  <c r="O62"/>
  <c r="N61"/>
  <c r="O60"/>
  <c r="N60"/>
  <c r="O59"/>
  <c r="M58"/>
  <c r="L58"/>
  <c r="N50"/>
  <c r="N49"/>
  <c r="O48"/>
  <c r="N48"/>
  <c r="N47"/>
  <c r="O46"/>
  <c r="N46"/>
  <c r="O45"/>
  <c r="O44"/>
  <c r="N44"/>
  <c r="O43"/>
  <c r="N43"/>
  <c r="N42"/>
  <c r="N41"/>
  <c r="N40"/>
  <c r="O39"/>
  <c r="N39"/>
  <c r="O38"/>
  <c r="O37"/>
  <c r="O36"/>
  <c r="N36"/>
  <c r="O35"/>
  <c r="N35"/>
  <c r="O34"/>
  <c r="N34"/>
  <c r="M33"/>
  <c r="L33"/>
  <c r="N32"/>
  <c r="O31"/>
  <c r="N31"/>
  <c r="M30"/>
  <c r="L30"/>
  <c r="O28"/>
  <c r="N28"/>
  <c r="O27"/>
  <c r="N27"/>
  <c r="M25"/>
  <c r="L25"/>
  <c r="L26" s="1"/>
  <c r="O24"/>
  <c r="N24"/>
  <c r="O23"/>
  <c r="N23"/>
  <c r="O22"/>
  <c r="N22"/>
  <c r="O21"/>
  <c r="N21"/>
  <c r="O20"/>
  <c r="N20"/>
  <c r="O19"/>
  <c r="N19"/>
  <c r="O18"/>
  <c r="N18"/>
  <c r="M17"/>
  <c r="L17"/>
  <c r="O16"/>
  <c r="N16"/>
  <c r="M14"/>
  <c r="L14"/>
  <c r="O12"/>
  <c r="N12"/>
  <c r="O11"/>
  <c r="N11"/>
  <c r="O10"/>
  <c r="M9"/>
  <c r="L9"/>
  <c r="H8" l="1"/>
  <c r="N30"/>
  <c r="G11"/>
  <c r="L8"/>
  <c r="N17"/>
  <c r="N33"/>
  <c r="O65"/>
  <c r="F10"/>
  <c r="G10" s="1"/>
  <c r="H43"/>
  <c r="L29"/>
  <c r="M29"/>
  <c r="N25"/>
  <c r="O33"/>
  <c r="O58"/>
  <c r="E7"/>
  <c r="G43"/>
  <c r="F13"/>
  <c r="G13" s="1"/>
  <c r="G16"/>
  <c r="F35"/>
  <c r="H35" s="1"/>
  <c r="O14"/>
  <c r="O17"/>
  <c r="N9"/>
  <c r="M8"/>
  <c r="M26"/>
  <c r="O9"/>
  <c r="O25"/>
  <c r="O30"/>
  <c r="H13" l="1"/>
  <c r="L7"/>
  <c r="H10"/>
  <c r="O29"/>
  <c r="N29"/>
  <c r="F7"/>
  <c r="G7" s="1"/>
  <c r="N26"/>
  <c r="O26"/>
  <c r="N8"/>
  <c r="O8"/>
  <c r="M7"/>
  <c r="H7" l="1"/>
  <c r="N7"/>
  <c r="O7"/>
</calcChain>
</file>

<file path=xl/sharedStrings.xml><?xml version="1.0" encoding="utf-8"?>
<sst xmlns="http://schemas.openxmlformats.org/spreadsheetml/2006/main" count="173" uniqueCount="113">
  <si>
    <t>이월금</t>
    <phoneticPr fontId="1" type="noConversion"/>
  </si>
  <si>
    <t>소계</t>
    <phoneticPr fontId="1" type="noConversion"/>
  </si>
  <si>
    <t>계</t>
    <phoneticPr fontId="1" type="noConversion"/>
  </si>
  <si>
    <t>회의비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</si>
  <si>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</si>
  <si>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</si>
  <si>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</si>
  <si>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보조금</t>
    <phoneticPr fontId="1" type="noConversion"/>
  </si>
  <si>
    <t>경상보조금</t>
    <phoneticPr fontId="1" type="noConversion"/>
  </si>
  <si>
    <t>급여</t>
    <phoneticPr fontId="1" type="noConversion"/>
  </si>
  <si>
    <t>퇴직적립금</t>
    <phoneticPr fontId="1" type="noConversion"/>
  </si>
  <si>
    <t>사회부담금</t>
    <phoneticPr fontId="1" type="noConversion"/>
  </si>
  <si>
    <t>여비</t>
    <phoneticPr fontId="1" type="noConversion"/>
  </si>
  <si>
    <t>수용비</t>
    <phoneticPr fontId="1" type="noConversion"/>
  </si>
  <si>
    <t>공공요금</t>
    <phoneticPr fontId="1" type="noConversion"/>
  </si>
  <si>
    <t>(단위 : 천원)</t>
    <phoneticPr fontId="1" type="noConversion"/>
  </si>
  <si>
    <t>사업수입</t>
    <phoneticPr fontId="1" type="noConversion"/>
  </si>
  <si>
    <t>기타복리후생비</t>
    <phoneticPr fontId="1" type="noConversion"/>
  </si>
  <si>
    <t>일반
사업비</t>
  </si>
  <si>
    <t>예비비</t>
    <phoneticPr fontId="1" type="noConversion"/>
  </si>
  <si>
    <t>반환금</t>
    <phoneticPr fontId="1" type="noConversion"/>
  </si>
  <si>
    <t>차성야생화
공동체사업비</t>
    <phoneticPr fontId="1" type="noConversion"/>
  </si>
  <si>
    <t>차량비</t>
  </si>
  <si>
    <t>지급임차료</t>
  </si>
  <si>
    <t>노인일자리
전담보조금</t>
  </si>
  <si>
    <t>시군구
보조금</t>
  </si>
  <si>
    <t>노노케어(9개월)</t>
    <phoneticPr fontId="1" type="noConversion"/>
  </si>
  <si>
    <t>스쿨존교통지원사업</t>
  </si>
  <si>
    <t>자부담</t>
    <phoneticPr fontId="1" type="noConversion"/>
  </si>
  <si>
    <t>제세공과금</t>
    <phoneticPr fontId="1" type="noConversion"/>
  </si>
  <si>
    <r>
      <t>1. 총괄표(세입, 세출) -</t>
    </r>
    <r>
      <rPr>
        <b/>
        <sz val="10"/>
        <color indexed="8"/>
        <rFont val="맑은 고딕"/>
        <family val="3"/>
        <charset val="129"/>
      </rPr>
      <t>Ⅰ</t>
    </r>
    <phoneticPr fontId="1" type="noConversion"/>
  </si>
  <si>
    <t>ㅍ</t>
    <phoneticPr fontId="1" type="noConversion"/>
  </si>
  <si>
    <t>세          입</t>
    <phoneticPr fontId="1" type="noConversion"/>
  </si>
  <si>
    <t>세          출</t>
    <phoneticPr fontId="1" type="noConversion"/>
  </si>
  <si>
    <t>B-A</t>
    <phoneticPr fontId="1" type="noConversion"/>
  </si>
  <si>
    <t>%
(B/A)</t>
    <phoneticPr fontId="1" type="noConversion"/>
  </si>
  <si>
    <t>참살이체험
농장사업수입</t>
  </si>
  <si>
    <t>차성야생화
공동체사업수입</t>
  </si>
  <si>
    <t>ㅍ</t>
    <phoneticPr fontId="1" type="noConversion"/>
  </si>
  <si>
    <t>참살이체험
농장사업비</t>
  </si>
  <si>
    <r>
      <t>1. 총괄표(세입, 세출) -</t>
    </r>
    <r>
      <rPr>
        <b/>
        <sz val="10"/>
        <color indexed="8"/>
        <rFont val="맑은 고딕"/>
        <family val="3"/>
        <charset val="129"/>
      </rPr>
      <t>Ⅱ</t>
    </r>
    <phoneticPr fontId="1" type="noConversion"/>
  </si>
  <si>
    <t>다이나믹6070
택배사업비(센텀1)</t>
    <phoneticPr fontId="1" type="noConversion"/>
  </si>
  <si>
    <t>다이나믹6070
택배사업비(센텀2)</t>
    <phoneticPr fontId="1" type="noConversion"/>
  </si>
  <si>
    <t>스쿨존교통
지원사업비</t>
  </si>
  <si>
    <t>총          액</t>
    <phoneticPr fontId="1" type="noConversion"/>
  </si>
  <si>
    <t>이
월
금</t>
    <phoneticPr fontId="1" type="noConversion"/>
  </si>
  <si>
    <t>전년도 
이월금</t>
    <phoneticPr fontId="1" type="noConversion"/>
  </si>
  <si>
    <t>보
조
금
수
입</t>
    <phoneticPr fontId="12" type="noConversion"/>
  </si>
  <si>
    <t>곤충산업지원사업비</t>
    <phoneticPr fontId="12" type="noConversion"/>
  </si>
  <si>
    <t>다이나믹6070
택배사업(센텀1)</t>
    <phoneticPr fontId="1" type="noConversion"/>
  </si>
  <si>
    <t>다이나믹6070
택배사업(센텀2)</t>
    <phoneticPr fontId="12" type="noConversion"/>
  </si>
  <si>
    <t>참살이체험
농장사업</t>
    <phoneticPr fontId="1" type="noConversion"/>
  </si>
  <si>
    <t>스쿨존교통지원사업</t>
    <phoneticPr fontId="12" type="noConversion"/>
  </si>
  <si>
    <t>공공시설봉사활동</t>
    <phoneticPr fontId="12" type="noConversion"/>
  </si>
  <si>
    <t>기장군해양
환경지킴이</t>
    <phoneticPr fontId="12" type="noConversion"/>
  </si>
  <si>
    <t>시니어순찰대</t>
    <phoneticPr fontId="12" type="noConversion"/>
  </si>
  <si>
    <t>클린기장가꾸기사업</t>
    <phoneticPr fontId="12" type="noConversion"/>
  </si>
  <si>
    <t>사
업
수
입</t>
    <phoneticPr fontId="1" type="noConversion"/>
  </si>
  <si>
    <t>다이나믹6070
택배사업(센텀1)</t>
    <phoneticPr fontId="12" type="noConversion"/>
  </si>
  <si>
    <t>잡
수
입</t>
    <phoneticPr fontId="1" type="noConversion"/>
  </si>
  <si>
    <t>사
무
비</t>
    <phoneticPr fontId="1" type="noConversion"/>
  </si>
  <si>
    <t>인
건
비</t>
    <phoneticPr fontId="1" type="noConversion"/>
  </si>
  <si>
    <t>업무
추진비</t>
    <phoneticPr fontId="1" type="noConversion"/>
  </si>
  <si>
    <t>직책보조비</t>
    <phoneticPr fontId="12" type="noConversion"/>
  </si>
  <si>
    <t>운
영
비</t>
    <phoneticPr fontId="1" type="noConversion"/>
  </si>
  <si>
    <t>재
산
조
성
비</t>
    <phoneticPr fontId="1" type="noConversion"/>
  </si>
  <si>
    <t>시
설
비</t>
    <phoneticPr fontId="12" type="noConversion"/>
  </si>
  <si>
    <t>자산취득비</t>
    <phoneticPr fontId="12" type="noConversion"/>
  </si>
  <si>
    <t>시설보수
유지비</t>
    <phoneticPr fontId="1" type="noConversion"/>
  </si>
  <si>
    <t>사
업
비</t>
    <phoneticPr fontId="12" type="noConversion"/>
  </si>
  <si>
    <t>보건부
사업비</t>
    <phoneticPr fontId="1" type="noConversion"/>
  </si>
  <si>
    <t>예비
비및
기타</t>
    <phoneticPr fontId="1" type="noConversion"/>
  </si>
  <si>
    <t>예비비
및기타</t>
    <phoneticPr fontId="1" type="noConversion"/>
  </si>
  <si>
    <t>홍보비</t>
    <phoneticPr fontId="12" type="noConversion"/>
  </si>
  <si>
    <t>잡수입</t>
  </si>
  <si>
    <t>이자잡수입</t>
  </si>
  <si>
    <t>기타잡수입</t>
    <phoneticPr fontId="1" type="noConversion"/>
  </si>
  <si>
    <t>운영지원
사업비</t>
  </si>
  <si>
    <t>△15,000</t>
  </si>
  <si>
    <t>협회지원사업</t>
    <phoneticPr fontId="12" type="noConversion"/>
  </si>
  <si>
    <t>사업비</t>
    <phoneticPr fontId="12" type="noConversion"/>
  </si>
  <si>
    <t>2019년 부산기장시니어클럽 1차추경(안)</t>
    <phoneticPr fontId="12" type="noConversion"/>
  </si>
  <si>
    <t>2019년
예산
(A)</t>
    <phoneticPr fontId="1" type="noConversion"/>
  </si>
  <si>
    <t>2019년
1차추경
(B)</t>
    <phoneticPr fontId="1" type="noConversion"/>
  </si>
  <si>
    <r>
      <t>어린이안심등</t>
    </r>
    <r>
      <rPr>
        <sz val="8"/>
        <color indexed="8"/>
        <rFont val="맑은 고딕"/>
        <family val="3"/>
        <charset val="129"/>
      </rPr>
      <t>∙</t>
    </r>
    <r>
      <rPr>
        <sz val="8"/>
        <color indexed="8"/>
        <rFont val="굴림"/>
        <family val="3"/>
        <charset val="129"/>
      </rPr>
      <t>하교지원사업</t>
    </r>
    <phoneticPr fontId="12" type="noConversion"/>
  </si>
  <si>
    <t>지역아동센터봉사</t>
    <phoneticPr fontId="12" type="noConversion"/>
  </si>
  <si>
    <t>전통시장활성화</t>
    <phoneticPr fontId="12" type="noConversion"/>
  </si>
  <si>
    <t>안전모니터봉사단</t>
  </si>
  <si>
    <t>희망가득한일터</t>
    <phoneticPr fontId="12" type="noConversion"/>
  </si>
  <si>
    <t>시니어보육도우미</t>
    <phoneticPr fontId="12" type="noConversion"/>
  </si>
  <si>
    <t>기장군해양
환경지킴이</t>
  </si>
  <si>
    <t>법인전입금
(후원금)</t>
    <phoneticPr fontId="1" type="noConversion"/>
  </si>
  <si>
    <t>△25,800</t>
  </si>
  <si>
    <t>△26,500</t>
  </si>
  <si>
    <t>△48,830</t>
  </si>
  <si>
    <t>△127,650</t>
  </si>
  <si>
    <t>△1,275</t>
  </si>
  <si>
    <t>온누리인력파견사업</t>
    <phoneticPr fontId="12" type="noConversion"/>
  </si>
  <si>
    <t>△112,295</t>
  </si>
  <si>
    <t>△14,800</t>
  </si>
  <si>
    <t>온누리인력파견사업</t>
    <phoneticPr fontId="12" type="noConversion"/>
  </si>
  <si>
    <t>△6,759</t>
  </si>
  <si>
    <t>△660</t>
  </si>
  <si>
    <t>△7,200</t>
  </si>
  <si>
    <t>△6,000</t>
  </si>
  <si>
    <t>△67,773</t>
  </si>
  <si>
    <t>△99,260</t>
  </si>
  <si>
    <t>△8,800</t>
  </si>
  <si>
    <t>△954</t>
  </si>
  <si>
    <t>△70,291</t>
  </si>
  <si>
    <t>△70,324</t>
  </si>
  <si>
    <t>△6,000</t>
    <phoneticPr fontId="12" type="noConversion"/>
  </si>
  <si>
    <t>자
부
담</t>
    <phoneticPr fontId="1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</si>
</sst>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7" formatCode="#,##0;[Red]#,##0"/>
    <numFmt numFmtId="178" formatCode="#,##0_ "/>
    <numFmt numFmtId="179" formatCode="#,##0_);[Red]\(#,##0\)"/>
  </numFmts>
  <fonts count="15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indexed="8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6"/>
      <color indexed="8"/>
      <name val="굴림"/>
      <family val="3"/>
      <charset val="129"/>
    </font>
    <font>
      <sz val="9"/>
      <color indexed="8"/>
      <name val="굴림"/>
      <family val="3"/>
      <charset val="129"/>
    </font>
    <font>
      <sz val="8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9"/>
      <color indexed="8"/>
      <name val="굴림"/>
      <family val="3"/>
      <charset val="129"/>
    </font>
    <font>
      <b/>
      <sz val="8"/>
      <color indexed="8"/>
      <name val="굴림"/>
      <family val="3"/>
      <charset val="129"/>
    </font>
    <font>
      <sz val="8"/>
      <name val="굴림"/>
      <family val="3"/>
      <charset val="129"/>
    </font>
    <font>
      <sz val="8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41" fontId="2" fillId="0" borderId="0" xfId="0" applyNumberFormat="1" applyFont="1" applyBorder="1">
      <alignment vertical="center"/>
    </xf>
    <xf numFmtId="177" fontId="0" fillId="0" borderId="0" xfId="0" applyNumberFormat="1">
      <alignment vertical="center"/>
    </xf>
    <xf numFmtId="177" fontId="3" fillId="0" borderId="0" xfId="1" applyNumberFormat="1" applyFont="1" applyBorder="1" applyAlignment="1">
      <alignment vertical="center"/>
    </xf>
    <xf numFmtId="41" fontId="3" fillId="0" borderId="0" xfId="1" applyNumberFormat="1" applyFont="1" applyBorder="1" applyAlignment="1">
      <alignment vertical="center"/>
    </xf>
    <xf numFmtId="177" fontId="0" fillId="0" borderId="0" xfId="0" applyNumberFormat="1" applyBorder="1">
      <alignment vertical="center"/>
    </xf>
    <xf numFmtId="177" fontId="8" fillId="2" borderId="5" xfId="1" applyNumberFormat="1" applyFont="1" applyFill="1" applyBorder="1" applyAlignment="1">
      <alignment horizontal="center" vertical="center"/>
    </xf>
    <xf numFmtId="177" fontId="8" fillId="2" borderId="6" xfId="1" applyNumberFormat="1" applyFont="1" applyFill="1" applyBorder="1" applyAlignment="1">
      <alignment horizontal="center" vertical="center"/>
    </xf>
    <xf numFmtId="177" fontId="8" fillId="2" borderId="6" xfId="1" applyNumberFormat="1" applyFont="1" applyFill="1" applyBorder="1" applyAlignment="1">
      <alignment horizontal="center" vertical="center" wrapText="1"/>
    </xf>
    <xf numFmtId="41" fontId="8" fillId="2" borderId="7" xfId="1" applyNumberFormat="1" applyFont="1" applyFill="1" applyBorder="1" applyAlignment="1">
      <alignment horizontal="center" vertical="center" wrapText="1"/>
    </xf>
    <xf numFmtId="177" fontId="9" fillId="0" borderId="14" xfId="1" applyNumberFormat="1" applyFont="1" applyBorder="1" applyAlignment="1">
      <alignment horizontal="right" vertical="center"/>
    </xf>
    <xf numFmtId="41" fontId="9" fillId="0" borderId="15" xfId="1" applyNumberFormat="1" applyFont="1" applyBorder="1" applyAlignment="1">
      <alignment horizontal="right" vertical="center"/>
    </xf>
    <xf numFmtId="177" fontId="6" fillId="0" borderId="20" xfId="1" applyNumberFormat="1" applyFont="1" applyBorder="1" applyAlignment="1">
      <alignment horizontal="right" vertical="center"/>
    </xf>
    <xf numFmtId="41" fontId="6" fillId="0" borderId="22" xfId="1" applyFont="1" applyBorder="1">
      <alignment vertical="center"/>
    </xf>
    <xf numFmtId="177" fontId="6" fillId="0" borderId="30" xfId="1" applyNumberFormat="1" applyFont="1" applyBorder="1" applyAlignment="1">
      <alignment horizontal="center" vertical="center"/>
    </xf>
    <xf numFmtId="177" fontId="6" fillId="0" borderId="3" xfId="1" applyNumberFormat="1" applyFont="1" applyBorder="1" applyAlignment="1">
      <alignment horizontal="center" vertical="center" wrapText="1"/>
    </xf>
    <xf numFmtId="177" fontId="6" fillId="0" borderId="3" xfId="1" applyNumberFormat="1" applyFont="1" applyBorder="1" applyAlignment="1">
      <alignment horizontal="right" vertical="center"/>
    </xf>
    <xf numFmtId="177" fontId="6" fillId="0" borderId="1" xfId="1" applyNumberFormat="1" applyFont="1" applyBorder="1" applyAlignment="1">
      <alignment horizontal="center" vertical="center"/>
    </xf>
    <xf numFmtId="177" fontId="6" fillId="0" borderId="1" xfId="1" applyNumberFormat="1" applyFont="1" applyBorder="1">
      <alignment vertical="center"/>
    </xf>
    <xf numFmtId="177" fontId="6" fillId="0" borderId="1" xfId="1" applyNumberFormat="1" applyFont="1" applyBorder="1" applyAlignment="1">
      <alignment horizontal="right" vertical="center"/>
    </xf>
    <xf numFmtId="41" fontId="6" fillId="0" borderId="9" xfId="1" applyFont="1" applyBorder="1">
      <alignment vertical="center"/>
    </xf>
    <xf numFmtId="177" fontId="6" fillId="0" borderId="34" xfId="1" applyNumberFormat="1" applyFont="1" applyBorder="1" applyAlignment="1">
      <alignment horizontal="right" vertical="center"/>
    </xf>
    <xf numFmtId="177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right" vertical="center"/>
    </xf>
    <xf numFmtId="177" fontId="6" fillId="3" borderId="1" xfId="1" applyNumberFormat="1" applyFont="1" applyFill="1" applyBorder="1" applyAlignment="1">
      <alignment horizontal="center" vertical="center" wrapText="1"/>
    </xf>
    <xf numFmtId="41" fontId="6" fillId="0" borderId="9" xfId="1" applyFont="1" applyBorder="1" applyAlignment="1">
      <alignment vertical="center"/>
    </xf>
    <xf numFmtId="177" fontId="10" fillId="3" borderId="1" xfId="1" applyNumberFormat="1" applyFont="1" applyFill="1" applyBorder="1" applyAlignment="1">
      <alignment horizontal="center" vertical="center" wrapText="1"/>
    </xf>
    <xf numFmtId="177" fontId="6" fillId="4" borderId="1" xfId="1" applyNumberFormat="1" applyFont="1" applyFill="1" applyBorder="1" applyAlignment="1">
      <alignment horizontal="right" vertical="center"/>
    </xf>
    <xf numFmtId="177" fontId="6" fillId="3" borderId="1" xfId="1" applyNumberFormat="1" applyFont="1" applyFill="1" applyBorder="1" applyAlignment="1">
      <alignment horizontal="right" vertical="center"/>
    </xf>
    <xf numFmtId="177" fontId="6" fillId="0" borderId="13" xfId="1" applyNumberFormat="1" applyFont="1" applyBorder="1" applyAlignment="1">
      <alignment horizontal="right" vertical="center"/>
    </xf>
    <xf numFmtId="41" fontId="6" fillId="0" borderId="16" xfId="1" applyFont="1" applyBorder="1" applyAlignment="1">
      <alignment vertical="center"/>
    </xf>
    <xf numFmtId="41" fontId="6" fillId="0" borderId="35" xfId="1" applyFont="1" applyBorder="1">
      <alignment vertical="center"/>
    </xf>
    <xf numFmtId="177" fontId="6" fillId="0" borderId="13" xfId="1" applyNumberFormat="1" applyFont="1" applyBorder="1" applyAlignment="1">
      <alignment horizontal="center" vertical="center" wrapText="1"/>
    </xf>
    <xf numFmtId="41" fontId="6" fillId="0" borderId="16" xfId="1" applyFont="1" applyBorder="1">
      <alignment vertical="center"/>
    </xf>
    <xf numFmtId="41" fontId="6" fillId="0" borderId="18" xfId="1" applyFont="1" applyBorder="1">
      <alignment vertical="center"/>
    </xf>
    <xf numFmtId="41" fontId="6" fillId="0" borderId="1" xfId="1" applyNumberFormat="1" applyFont="1" applyBorder="1" applyAlignment="1">
      <alignment horizontal="center" vertical="center" wrapText="1"/>
    </xf>
    <xf numFmtId="41" fontId="6" fillId="3" borderId="1" xfId="1" applyNumberFormat="1" applyFont="1" applyFill="1" applyBorder="1" applyAlignment="1">
      <alignment horizontal="center" vertical="center" wrapText="1"/>
    </xf>
    <xf numFmtId="177" fontId="6" fillId="0" borderId="8" xfId="1" applyNumberFormat="1" applyFont="1" applyBorder="1" applyAlignment="1">
      <alignment horizontal="center" vertical="center" wrapText="1"/>
    </xf>
    <xf numFmtId="177" fontId="6" fillId="0" borderId="8" xfId="1" applyNumberFormat="1" applyFont="1" applyBorder="1" applyAlignment="1">
      <alignment horizontal="right" vertical="center"/>
    </xf>
    <xf numFmtId="41" fontId="6" fillId="0" borderId="19" xfId="1" applyFont="1" applyBorder="1">
      <alignment vertical="center"/>
    </xf>
    <xf numFmtId="177" fontId="10" fillId="0" borderId="1" xfId="1" applyNumberFormat="1" applyFont="1" applyBorder="1" applyAlignment="1">
      <alignment horizontal="right" vertical="center"/>
    </xf>
    <xf numFmtId="177" fontId="6" fillId="0" borderId="11" xfId="1" applyNumberFormat="1" applyFont="1" applyBorder="1" applyAlignment="1">
      <alignment horizontal="center" vertical="center" wrapText="1"/>
    </xf>
    <xf numFmtId="177" fontId="6" fillId="0" borderId="11" xfId="1" applyNumberFormat="1" applyFont="1" applyBorder="1" applyAlignment="1">
      <alignment horizontal="right" vertical="center"/>
    </xf>
    <xf numFmtId="177" fontId="6" fillId="3" borderId="11" xfId="1" applyNumberFormat="1" applyFont="1" applyFill="1" applyBorder="1" applyAlignment="1">
      <alignment horizontal="center" vertical="center" wrapText="1"/>
    </xf>
    <xf numFmtId="41" fontId="6" fillId="0" borderId="17" xfId="1" applyFont="1" applyBorder="1">
      <alignment vertical="center"/>
    </xf>
    <xf numFmtId="177" fontId="6" fillId="0" borderId="0" xfId="1" applyNumberFormat="1" applyFont="1" applyBorder="1" applyAlignment="1">
      <alignment vertical="center" wrapText="1"/>
    </xf>
    <xf numFmtId="177" fontId="6" fillId="0" borderId="0" xfId="1" applyNumberFormat="1" applyFont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center" vertical="center"/>
    </xf>
    <xf numFmtId="41" fontId="8" fillId="0" borderId="0" xfId="1" applyNumberFormat="1" applyFont="1" applyFill="1" applyBorder="1" applyAlignment="1">
      <alignment horizontal="center" vertical="center"/>
    </xf>
    <xf numFmtId="177" fontId="6" fillId="0" borderId="0" xfId="1" applyNumberFormat="1" applyFont="1" applyBorder="1" applyAlignment="1">
      <alignment vertical="center"/>
    </xf>
    <xf numFmtId="177" fontId="10" fillId="0" borderId="0" xfId="1" applyNumberFormat="1" applyFont="1" applyBorder="1" applyAlignment="1">
      <alignment horizontal="right" vertical="center"/>
    </xf>
    <xf numFmtId="177" fontId="6" fillId="0" borderId="3" xfId="1" applyNumberFormat="1" applyFont="1" applyBorder="1" applyAlignment="1">
      <alignment horizontal="center" vertical="center"/>
    </xf>
    <xf numFmtId="0" fontId="6" fillId="0" borderId="34" xfId="1" applyNumberFormat="1" applyFont="1" applyBorder="1" applyAlignment="1">
      <alignment horizontal="right" vertical="center"/>
    </xf>
    <xf numFmtId="177" fontId="6" fillId="3" borderId="1" xfId="1" applyNumberFormat="1" applyFont="1" applyFill="1" applyBorder="1" applyAlignment="1">
      <alignment vertical="center"/>
    </xf>
    <xf numFmtId="177" fontId="6" fillId="0" borderId="11" xfId="1" applyNumberFormat="1" applyFont="1" applyBorder="1" applyAlignment="1">
      <alignment horizontal="center" vertical="center"/>
    </xf>
    <xf numFmtId="177" fontId="6" fillId="0" borderId="11" xfId="1" applyNumberFormat="1" applyFont="1" applyBorder="1">
      <alignment vertical="center"/>
    </xf>
    <xf numFmtId="41" fontId="0" fillId="0" borderId="0" xfId="0" applyNumberFormat="1">
      <alignment vertical="center"/>
    </xf>
    <xf numFmtId="41" fontId="0" fillId="0" borderId="0" xfId="0" applyNumberFormat="1" applyBorder="1">
      <alignment vertical="center"/>
    </xf>
    <xf numFmtId="178" fontId="6" fillId="0" borderId="9" xfId="1" applyNumberFormat="1" applyFont="1" applyBorder="1" applyAlignment="1">
      <alignment horizontal="right" vertical="center"/>
    </xf>
    <xf numFmtId="178" fontId="6" fillId="0" borderId="9" xfId="1" applyNumberFormat="1" applyFont="1" applyBorder="1">
      <alignment vertical="center"/>
    </xf>
    <xf numFmtId="0" fontId="10" fillId="3" borderId="1" xfId="1" applyNumberFormat="1" applyFont="1" applyFill="1" applyBorder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41" fontId="6" fillId="0" borderId="1" xfId="1" applyFont="1" applyBorder="1" applyAlignment="1">
      <alignment horizontal="center" vertical="center" wrapText="1"/>
    </xf>
    <xf numFmtId="177" fontId="3" fillId="0" borderId="10" xfId="1" applyNumberFormat="1" applyFont="1" applyBorder="1" applyAlignment="1">
      <alignment vertical="center"/>
    </xf>
    <xf numFmtId="177" fontId="6" fillId="0" borderId="0" xfId="1" applyNumberFormat="1" applyFont="1" applyBorder="1" applyAlignment="1">
      <alignment horizontal="center" vertical="center" wrapText="1"/>
    </xf>
    <xf numFmtId="179" fontId="9" fillId="0" borderId="14" xfId="1" applyNumberFormat="1" applyFont="1" applyBorder="1" applyAlignment="1">
      <alignment horizontal="right" vertical="center"/>
    </xf>
    <xf numFmtId="179" fontId="6" fillId="3" borderId="20" xfId="1" applyNumberFormat="1" applyFont="1" applyFill="1" applyBorder="1" applyAlignment="1">
      <alignment horizontal="right" vertical="center"/>
    </xf>
    <xf numFmtId="179" fontId="6" fillId="0" borderId="3" xfId="1" applyNumberFormat="1" applyFont="1" applyBorder="1" applyAlignment="1">
      <alignment horizontal="right" vertical="center"/>
    </xf>
    <xf numFmtId="179" fontId="6" fillId="0" borderId="34" xfId="1" applyNumberFormat="1" applyFont="1" applyBorder="1" applyAlignment="1">
      <alignment horizontal="right" vertical="center"/>
    </xf>
    <xf numFmtId="179" fontId="6" fillId="0" borderId="1" xfId="1" applyNumberFormat="1" applyFont="1" applyBorder="1" applyAlignment="1">
      <alignment horizontal="right" vertical="center"/>
    </xf>
    <xf numFmtId="179" fontId="10" fillId="4" borderId="1" xfId="1" applyNumberFormat="1" applyFont="1" applyFill="1" applyBorder="1">
      <alignment vertical="center"/>
    </xf>
    <xf numFmtId="179" fontId="10" fillId="3" borderId="1" xfId="1" applyNumberFormat="1" applyFont="1" applyFill="1" applyBorder="1" applyAlignment="1">
      <alignment horizontal="right" vertical="center"/>
    </xf>
    <xf numFmtId="179" fontId="6" fillId="4" borderId="1" xfId="1" applyNumberFormat="1" applyFont="1" applyFill="1" applyBorder="1" applyAlignment="1">
      <alignment horizontal="right" vertical="center"/>
    </xf>
    <xf numFmtId="179" fontId="6" fillId="3" borderId="1" xfId="1" applyNumberFormat="1" applyFont="1" applyFill="1" applyBorder="1" applyAlignment="1">
      <alignment horizontal="right" vertical="center"/>
    </xf>
    <xf numFmtId="179" fontId="6" fillId="0" borderId="43" xfId="1" applyNumberFormat="1" applyFont="1" applyBorder="1" applyAlignment="1">
      <alignment horizontal="right" vertical="center"/>
    </xf>
    <xf numFmtId="179" fontId="6" fillId="0" borderId="11" xfId="1" applyNumberFormat="1" applyFont="1" applyBorder="1" applyAlignment="1">
      <alignment horizontal="right" vertical="center"/>
    </xf>
    <xf numFmtId="179" fontId="10" fillId="0" borderId="11" xfId="1" applyNumberFormat="1" applyFont="1" applyBorder="1" applyAlignment="1">
      <alignment horizontal="right" vertical="center"/>
    </xf>
    <xf numFmtId="0" fontId="6" fillId="0" borderId="20" xfId="1" applyNumberFormat="1" applyFont="1" applyBorder="1" applyAlignment="1">
      <alignment horizontal="right" vertical="center"/>
    </xf>
    <xf numFmtId="0" fontId="6" fillId="0" borderId="3" xfId="1" applyNumberFormat="1" applyFont="1" applyBorder="1" applyAlignment="1">
      <alignment horizontal="right" vertical="center"/>
    </xf>
    <xf numFmtId="0" fontId="6" fillId="3" borderId="1" xfId="1" applyNumberFormat="1" applyFont="1" applyFill="1" applyBorder="1" applyAlignment="1">
      <alignment horizontal="right" vertical="center"/>
    </xf>
    <xf numFmtId="0" fontId="6" fillId="0" borderId="0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right" vertical="center"/>
    </xf>
    <xf numFmtId="41" fontId="6" fillId="0" borderId="9" xfId="1" applyFont="1" applyBorder="1" applyAlignment="1">
      <alignment horizontal="right" vertical="center"/>
    </xf>
    <xf numFmtId="0" fontId="10" fillId="0" borderId="1" xfId="1" applyNumberFormat="1" applyFont="1" applyBorder="1" applyAlignment="1">
      <alignment horizontal="right" vertical="center"/>
    </xf>
    <xf numFmtId="41" fontId="8" fillId="2" borderId="45" xfId="1" applyNumberFormat="1" applyFont="1" applyFill="1" applyBorder="1" applyAlignment="1">
      <alignment horizontal="center" vertical="center" wrapText="1"/>
    </xf>
    <xf numFmtId="179" fontId="9" fillId="0" borderId="42" xfId="1" applyNumberFormat="1" applyFont="1" applyBorder="1" applyAlignment="1">
      <alignment horizontal="right" vertical="center"/>
    </xf>
    <xf numFmtId="179" fontId="6" fillId="0" borderId="46" xfId="1" applyNumberFormat="1" applyFont="1" applyBorder="1" applyAlignment="1">
      <alignment horizontal="right" vertical="center"/>
    </xf>
    <xf numFmtId="179" fontId="6" fillId="0" borderId="47" xfId="1" applyNumberFormat="1" applyFont="1" applyBorder="1" applyAlignment="1">
      <alignment horizontal="right" vertical="center"/>
    </xf>
    <xf numFmtId="179" fontId="6" fillId="0" borderId="48" xfId="1" applyNumberFormat="1" applyFont="1" applyBorder="1" applyAlignment="1">
      <alignment horizontal="right" vertical="center"/>
    </xf>
    <xf numFmtId="179" fontId="6" fillId="0" borderId="49" xfId="1" applyNumberFormat="1" applyFont="1" applyBorder="1" applyAlignment="1">
      <alignment horizontal="right" vertical="center"/>
    </xf>
    <xf numFmtId="178" fontId="6" fillId="0" borderId="49" xfId="1" applyNumberFormat="1" applyFont="1" applyBorder="1" applyAlignment="1">
      <alignment horizontal="right" vertical="center"/>
    </xf>
    <xf numFmtId="179" fontId="6" fillId="3" borderId="49" xfId="1" applyNumberFormat="1" applyFont="1" applyFill="1" applyBorder="1" applyAlignment="1">
      <alignment horizontal="right" vertical="center"/>
    </xf>
    <xf numFmtId="178" fontId="6" fillId="3" borderId="49" xfId="1" applyNumberFormat="1" applyFont="1" applyFill="1" applyBorder="1" applyAlignment="1">
      <alignment horizontal="right" vertical="center"/>
    </xf>
    <xf numFmtId="179" fontId="6" fillId="0" borderId="50" xfId="1" applyNumberFormat="1" applyFont="1" applyBorder="1" applyAlignment="1">
      <alignment horizontal="right" vertical="center"/>
    </xf>
    <xf numFmtId="178" fontId="6" fillId="0" borderId="51" xfId="1" applyNumberFormat="1" applyFont="1" applyBorder="1" applyAlignment="1">
      <alignment horizontal="right" vertical="center"/>
    </xf>
    <xf numFmtId="178" fontId="6" fillId="0" borderId="0" xfId="1" applyNumberFormat="1" applyFont="1" applyBorder="1" applyAlignment="1">
      <alignment horizontal="right" vertical="center"/>
    </xf>
    <xf numFmtId="41" fontId="6" fillId="0" borderId="0" xfId="1" applyFont="1" applyBorder="1" applyAlignment="1">
      <alignment horizontal="right" vertical="center"/>
    </xf>
    <xf numFmtId="177" fontId="6" fillId="3" borderId="11" xfId="1" applyNumberFormat="1" applyFont="1" applyFill="1" applyBorder="1" applyAlignment="1">
      <alignment horizontal="right" vertical="center"/>
    </xf>
    <xf numFmtId="0" fontId="10" fillId="0" borderId="11" xfId="1" applyNumberFormat="1" applyFont="1" applyBorder="1" applyAlignment="1">
      <alignment horizontal="right" vertical="center"/>
    </xf>
    <xf numFmtId="178" fontId="6" fillId="0" borderId="17" xfId="1" applyNumberFormat="1" applyFont="1" applyBorder="1">
      <alignment vertical="center"/>
    </xf>
    <xf numFmtId="177" fontId="6" fillId="0" borderId="8" xfId="1" applyNumberFormat="1" applyFont="1" applyBorder="1">
      <alignment vertical="center"/>
    </xf>
    <xf numFmtId="0" fontId="6" fillId="0" borderId="8" xfId="1" applyNumberFormat="1" applyFont="1" applyBorder="1" applyAlignment="1">
      <alignment horizontal="right" vertical="center"/>
    </xf>
    <xf numFmtId="177" fontId="6" fillId="3" borderId="1" xfId="1" applyNumberFormat="1" applyFont="1" applyFill="1" applyBorder="1">
      <alignment vertical="center"/>
    </xf>
    <xf numFmtId="177" fontId="6" fillId="0" borderId="55" xfId="1" applyNumberFormat="1" applyFont="1" applyBorder="1" applyAlignment="1">
      <alignment horizontal="center" vertical="center"/>
    </xf>
    <xf numFmtId="177" fontId="6" fillId="0" borderId="55" xfId="1" applyNumberFormat="1" applyFont="1" applyBorder="1" applyAlignment="1">
      <alignment horizontal="right" vertical="center"/>
    </xf>
    <xf numFmtId="0" fontId="10" fillId="0" borderId="55" xfId="1" applyNumberFormat="1" applyFont="1" applyBorder="1" applyAlignment="1">
      <alignment horizontal="right" vertical="center"/>
    </xf>
    <xf numFmtId="41" fontId="6" fillId="0" borderId="56" xfId="1" applyFont="1" applyBorder="1">
      <alignment vertical="center"/>
    </xf>
    <xf numFmtId="177" fontId="6" fillId="3" borderId="3" xfId="1" applyNumberFormat="1" applyFont="1" applyFill="1" applyBorder="1" applyAlignment="1">
      <alignment horizontal="center" vertical="center" wrapText="1"/>
    </xf>
    <xf numFmtId="177" fontId="6" fillId="0" borderId="3" xfId="1" applyNumberFormat="1" applyFont="1" applyBorder="1">
      <alignment vertical="center"/>
    </xf>
    <xf numFmtId="41" fontId="6" fillId="0" borderId="18" xfId="1" applyFont="1" applyBorder="1" applyAlignment="1">
      <alignment vertical="center"/>
    </xf>
    <xf numFmtId="177" fontId="6" fillId="0" borderId="38" xfId="1" applyNumberFormat="1" applyFont="1" applyBorder="1" applyAlignment="1">
      <alignment horizontal="center" vertical="center"/>
    </xf>
    <xf numFmtId="177" fontId="6" fillId="0" borderId="21" xfId="1" applyNumberFormat="1" applyFont="1" applyBorder="1" applyAlignment="1">
      <alignment horizontal="center" vertical="center"/>
    </xf>
    <xf numFmtId="177" fontId="6" fillId="0" borderId="36" xfId="1" applyNumberFormat="1" applyFont="1" applyBorder="1" applyAlignment="1">
      <alignment horizontal="center" vertical="center"/>
    </xf>
    <xf numFmtId="177" fontId="6" fillId="0" borderId="37" xfId="1" applyNumberFormat="1" applyFont="1" applyBorder="1" applyAlignment="1">
      <alignment horizontal="center" vertical="center"/>
    </xf>
    <xf numFmtId="177" fontId="6" fillId="0" borderId="24" xfId="1" applyNumberFormat="1" applyFont="1" applyBorder="1" applyAlignment="1">
      <alignment horizontal="center" vertical="center" wrapText="1"/>
    </xf>
    <xf numFmtId="177" fontId="6" fillId="0" borderId="25" xfId="1" applyNumberFormat="1" applyFont="1" applyBorder="1" applyAlignment="1">
      <alignment horizontal="center" vertical="center" wrapText="1"/>
    </xf>
    <xf numFmtId="177" fontId="6" fillId="0" borderId="26" xfId="1" applyNumberFormat="1" applyFont="1" applyBorder="1" applyAlignment="1">
      <alignment horizontal="center" vertical="center" wrapText="1"/>
    </xf>
    <xf numFmtId="177" fontId="6" fillId="0" borderId="23" xfId="1" applyNumberFormat="1" applyFont="1" applyBorder="1" applyAlignment="1">
      <alignment horizontal="center" vertical="center"/>
    </xf>
    <xf numFmtId="177" fontId="6" fillId="0" borderId="12" xfId="1" applyNumberFormat="1" applyFont="1" applyBorder="1" applyAlignment="1">
      <alignment horizontal="center" vertical="center"/>
    </xf>
    <xf numFmtId="177" fontId="6" fillId="0" borderId="4" xfId="1" applyNumberFormat="1" applyFont="1" applyBorder="1" applyAlignment="1">
      <alignment horizontal="center" vertical="center"/>
    </xf>
    <xf numFmtId="177" fontId="6" fillId="0" borderId="23" xfId="1" applyNumberFormat="1" applyFont="1" applyBorder="1" applyAlignment="1">
      <alignment horizontal="center" vertical="center" wrapText="1"/>
    </xf>
    <xf numFmtId="177" fontId="6" fillId="0" borderId="27" xfId="1" applyNumberFormat="1" applyFont="1" applyBorder="1" applyAlignment="1">
      <alignment horizontal="center" vertical="center" wrapText="1"/>
    </xf>
    <xf numFmtId="177" fontId="6" fillId="0" borderId="4" xfId="1" applyNumberFormat="1" applyFont="1" applyBorder="1" applyAlignment="1">
      <alignment horizontal="center" vertical="center" wrapText="1"/>
    </xf>
    <xf numFmtId="177" fontId="6" fillId="0" borderId="28" xfId="1" applyNumberFormat="1" applyFont="1" applyBorder="1" applyAlignment="1">
      <alignment horizontal="center" vertical="center" wrapText="1"/>
    </xf>
    <xf numFmtId="177" fontId="6" fillId="0" borderId="2" xfId="1" applyNumberFormat="1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right" vertical="center"/>
    </xf>
    <xf numFmtId="177" fontId="6" fillId="0" borderId="2" xfId="1" applyNumberFormat="1" applyFont="1" applyBorder="1" applyAlignment="1">
      <alignment horizontal="center" vertical="center" wrapText="1"/>
    </xf>
    <xf numFmtId="177" fontId="4" fillId="0" borderId="0" xfId="1" applyNumberFormat="1" applyFont="1" applyAlignment="1">
      <alignment horizontal="center" vertical="center"/>
    </xf>
    <xf numFmtId="177" fontId="8" fillId="2" borderId="31" xfId="1" applyNumberFormat="1" applyFont="1" applyFill="1" applyBorder="1" applyAlignment="1">
      <alignment horizontal="center" vertical="center"/>
    </xf>
    <xf numFmtId="177" fontId="8" fillId="2" borderId="32" xfId="1" applyNumberFormat="1" applyFont="1" applyFill="1" applyBorder="1" applyAlignment="1">
      <alignment horizontal="center" vertical="center"/>
    </xf>
    <xf numFmtId="177" fontId="8" fillId="2" borderId="33" xfId="1" applyNumberFormat="1" applyFont="1" applyFill="1" applyBorder="1" applyAlignment="1">
      <alignment horizontal="center" vertical="center"/>
    </xf>
    <xf numFmtId="177" fontId="8" fillId="0" borderId="39" xfId="1" applyNumberFormat="1" applyFont="1" applyBorder="1" applyAlignment="1">
      <alignment horizontal="center" vertical="center"/>
    </xf>
    <xf numFmtId="177" fontId="8" fillId="0" borderId="40" xfId="1" applyNumberFormat="1" applyFont="1" applyBorder="1" applyAlignment="1">
      <alignment horizontal="center" vertical="center"/>
    </xf>
    <xf numFmtId="177" fontId="8" fillId="0" borderId="41" xfId="1" applyNumberFormat="1" applyFont="1" applyBorder="1" applyAlignment="1">
      <alignment horizontal="center" vertical="center"/>
    </xf>
    <xf numFmtId="177" fontId="6" fillId="0" borderId="29" xfId="1" applyNumberFormat="1" applyFont="1" applyBorder="1" applyAlignment="1">
      <alignment horizontal="center" vertical="center" wrapText="1"/>
    </xf>
    <xf numFmtId="177" fontId="6" fillId="0" borderId="12" xfId="1" applyNumberFormat="1" applyFont="1" applyBorder="1" applyAlignment="1">
      <alignment horizontal="center" vertical="center" wrapText="1"/>
    </xf>
    <xf numFmtId="41" fontId="11" fillId="0" borderId="23" xfId="1" applyNumberFormat="1" applyFont="1" applyBorder="1" applyAlignment="1">
      <alignment horizontal="center" vertical="center" wrapText="1"/>
    </xf>
    <xf numFmtId="41" fontId="11" fillId="0" borderId="27" xfId="1" applyNumberFormat="1" applyFont="1" applyBorder="1" applyAlignment="1">
      <alignment horizontal="center" vertical="center" wrapText="1"/>
    </xf>
    <xf numFmtId="41" fontId="11" fillId="0" borderId="12" xfId="1" applyNumberFormat="1" applyFont="1" applyBorder="1" applyAlignment="1">
      <alignment horizontal="center" vertical="center" wrapText="1"/>
    </xf>
    <xf numFmtId="177" fontId="11" fillId="0" borderId="24" xfId="1" applyNumberFormat="1" applyFont="1" applyBorder="1" applyAlignment="1">
      <alignment horizontal="center" vertical="center" wrapText="1"/>
    </xf>
    <xf numFmtId="177" fontId="11" fillId="0" borderId="25" xfId="1" applyNumberFormat="1" applyFont="1" applyBorder="1" applyAlignment="1">
      <alignment horizontal="center" vertical="center" wrapText="1"/>
    </xf>
    <xf numFmtId="177" fontId="11" fillId="0" borderId="26" xfId="1" applyNumberFormat="1" applyFont="1" applyBorder="1" applyAlignment="1">
      <alignment horizontal="center" vertical="center" wrapText="1"/>
    </xf>
    <xf numFmtId="177" fontId="6" fillId="0" borderId="54" xfId="1" applyNumberFormat="1" applyFont="1" applyBorder="1" applyAlignment="1">
      <alignment horizontal="center" vertical="center"/>
    </xf>
    <xf numFmtId="177" fontId="6" fillId="0" borderId="44" xfId="1" applyNumberFormat="1" applyFont="1" applyBorder="1" applyAlignment="1">
      <alignment horizontal="center" vertical="center"/>
    </xf>
    <xf numFmtId="177" fontId="6" fillId="0" borderId="53" xfId="1" applyNumberFormat="1" applyFont="1" applyBorder="1" applyAlignment="1">
      <alignment horizontal="center" vertical="center" wrapText="1"/>
    </xf>
    <xf numFmtId="177" fontId="6" fillId="0" borderId="52" xfId="1" applyNumberFormat="1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view="pageBreakPreview" zoomScaleSheetLayoutView="100" workbookViewId="0">
      <pane xSplit="4" ySplit="7" topLeftCell="E8" activePane="bottomRight" state="frozen"/>
      <selection pane="topRight" activeCell="D1" sqref="D1"/>
      <selection pane="bottomLeft" activeCell="A6" sqref="A6"/>
      <selection pane="bottomRight" activeCell="M14" sqref="M14"/>
    </sheetView>
  </sheetViews>
  <sheetFormatPr defaultRowHeight="16.5"/>
  <cols>
    <col min="1" max="1" width="9" hidden="1" customWidth="1"/>
    <col min="2" max="2" width="3.25" customWidth="1"/>
    <col min="3" max="3" width="6.125" customWidth="1"/>
    <col min="4" max="4" width="13.625" customWidth="1"/>
    <col min="5" max="5" width="10.75" customWidth="1"/>
    <col min="6" max="6" width="9.75" customWidth="1"/>
    <col min="7" max="7" width="9.5" customWidth="1"/>
    <col min="8" max="8" width="7" style="59" customWidth="1"/>
    <col min="9" max="9" width="4.5" customWidth="1"/>
    <col min="10" max="10" width="5.875" customWidth="1"/>
    <col min="11" max="11" width="12.375" customWidth="1"/>
  </cols>
  <sheetData>
    <row r="1" spans="1:15" ht="35.25" customHeight="1">
      <c r="A1" s="5"/>
      <c r="B1" s="131" t="s">
        <v>81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29.25" customHeight="1">
      <c r="A2" s="5"/>
      <c r="B2" s="6" t="s">
        <v>30</v>
      </c>
      <c r="C2" s="6"/>
      <c r="D2" s="6"/>
      <c r="E2" s="6"/>
      <c r="F2" s="6"/>
      <c r="G2" s="6"/>
      <c r="H2" s="7"/>
    </row>
    <row r="3" spans="1:15" ht="16.5" customHeight="1">
      <c r="A3" s="5"/>
      <c r="B3" s="50"/>
      <c r="C3" s="50"/>
      <c r="D3" s="52"/>
      <c r="E3" s="49"/>
      <c r="F3" s="49"/>
      <c r="G3" s="53"/>
      <c r="H3" s="64"/>
      <c r="I3" s="6"/>
      <c r="J3" s="6"/>
      <c r="K3" s="6"/>
      <c r="L3" s="6"/>
      <c r="M3" s="129" t="s">
        <v>15</v>
      </c>
      <c r="N3" s="129"/>
      <c r="O3" s="129"/>
    </row>
    <row r="4" spans="1:15" s="3" customFormat="1" ht="8.25" customHeight="1" thickBot="1">
      <c r="A4" s="8"/>
      <c r="B4" s="6"/>
      <c r="C4" s="6"/>
      <c r="D4" s="6"/>
      <c r="E4" s="6"/>
      <c r="F4" s="6"/>
      <c r="G4" s="6"/>
      <c r="H4" s="7"/>
    </row>
    <row r="5" spans="1:15" ht="28.5" customHeight="1">
      <c r="A5" s="5" t="s">
        <v>31</v>
      </c>
      <c r="B5" s="132" t="s">
        <v>32</v>
      </c>
      <c r="C5" s="133"/>
      <c r="D5" s="133"/>
      <c r="E5" s="133"/>
      <c r="F5" s="133"/>
      <c r="G5" s="133"/>
      <c r="H5" s="133"/>
      <c r="I5" s="132" t="s">
        <v>33</v>
      </c>
      <c r="J5" s="133"/>
      <c r="K5" s="133"/>
      <c r="L5" s="133"/>
      <c r="M5" s="133"/>
      <c r="N5" s="133"/>
      <c r="O5" s="134"/>
    </row>
    <row r="6" spans="1:15" ht="38.1" customHeight="1" thickBot="1">
      <c r="A6" s="5"/>
      <c r="B6" s="9" t="s">
        <v>4</v>
      </c>
      <c r="C6" s="10" t="s">
        <v>5</v>
      </c>
      <c r="D6" s="10" t="s">
        <v>6</v>
      </c>
      <c r="E6" s="11" t="s">
        <v>82</v>
      </c>
      <c r="F6" s="11" t="s">
        <v>83</v>
      </c>
      <c r="G6" s="11" t="s">
        <v>34</v>
      </c>
      <c r="H6" s="88" t="s">
        <v>35</v>
      </c>
      <c r="I6" s="9" t="s">
        <v>4</v>
      </c>
      <c r="J6" s="10" t="s">
        <v>5</v>
      </c>
      <c r="K6" s="10" t="s">
        <v>6</v>
      </c>
      <c r="L6" s="11" t="s">
        <v>82</v>
      </c>
      <c r="M6" s="11" t="s">
        <v>83</v>
      </c>
      <c r="N6" s="11" t="s">
        <v>34</v>
      </c>
      <c r="O6" s="12" t="s">
        <v>35</v>
      </c>
    </row>
    <row r="7" spans="1:15" ht="32.450000000000003" customHeight="1" thickBot="1">
      <c r="A7" s="5"/>
      <c r="B7" s="135" t="s">
        <v>44</v>
      </c>
      <c r="C7" s="136"/>
      <c r="D7" s="137"/>
      <c r="E7" s="68">
        <f>E8+E10+E13+E35+E43</f>
        <v>2584331</v>
      </c>
      <c r="F7" s="68">
        <f>F8+F10+F13+F35+F43</f>
        <v>3952283</v>
      </c>
      <c r="G7" s="68">
        <f>F7-E7</f>
        <v>1367952</v>
      </c>
      <c r="H7" s="89">
        <f t="shared" ref="H7:H44" si="0">F7/E7*100</f>
        <v>152.93253844031588</v>
      </c>
      <c r="I7" s="135" t="s">
        <v>44</v>
      </c>
      <c r="J7" s="136"/>
      <c r="K7" s="137"/>
      <c r="L7" s="13">
        <f>L8+L25+L29+L65</f>
        <v>2584331</v>
      </c>
      <c r="M7" s="13">
        <f>M8+M25+M29+M65</f>
        <v>3952283</v>
      </c>
      <c r="N7" s="13">
        <f>M7-L7</f>
        <v>1367952</v>
      </c>
      <c r="O7" s="14">
        <f t="shared" ref="O7:O63" si="1">M7/L7*100</f>
        <v>152.93253844031588</v>
      </c>
    </row>
    <row r="8" spans="1:15" ht="24.95" customHeight="1" thickTop="1">
      <c r="A8" s="5"/>
      <c r="B8" s="138" t="s">
        <v>45</v>
      </c>
      <c r="C8" s="114" t="s">
        <v>2</v>
      </c>
      <c r="D8" s="115"/>
      <c r="E8" s="69">
        <f>E9</f>
        <v>80636</v>
      </c>
      <c r="F8" s="69">
        <f>SUM(F9)</f>
        <v>54836</v>
      </c>
      <c r="G8" s="80" t="s">
        <v>92</v>
      </c>
      <c r="H8" s="90">
        <f t="shared" si="0"/>
        <v>68.004365295897614</v>
      </c>
      <c r="I8" s="138" t="s">
        <v>60</v>
      </c>
      <c r="J8" s="114" t="s">
        <v>2</v>
      </c>
      <c r="K8" s="115"/>
      <c r="L8" s="15">
        <f>L9+L14+L17</f>
        <v>280706</v>
      </c>
      <c r="M8" s="15">
        <f>M9+M14+M17</f>
        <v>283890</v>
      </c>
      <c r="N8" s="15">
        <f t="shared" ref="N8:N63" si="2">M8-L8</f>
        <v>3184</v>
      </c>
      <c r="O8" s="16">
        <f t="shared" si="1"/>
        <v>101.13428284397199</v>
      </c>
    </row>
    <row r="9" spans="1:15" ht="24.95" customHeight="1">
      <c r="A9" s="5"/>
      <c r="B9" s="120"/>
      <c r="C9" s="17" t="s">
        <v>0</v>
      </c>
      <c r="D9" s="18" t="s">
        <v>46</v>
      </c>
      <c r="E9" s="70">
        <v>80636</v>
      </c>
      <c r="F9" s="70">
        <v>54836</v>
      </c>
      <c r="G9" s="81" t="s">
        <v>92</v>
      </c>
      <c r="H9" s="91">
        <f t="shared" si="0"/>
        <v>68.004365295897614</v>
      </c>
      <c r="I9" s="119"/>
      <c r="J9" s="124" t="s">
        <v>61</v>
      </c>
      <c r="K9" s="20" t="s">
        <v>1</v>
      </c>
      <c r="L9" s="22">
        <f>SUM(L10:L13)</f>
        <v>254689</v>
      </c>
      <c r="M9" s="22">
        <f>SUM(M10:M13)</f>
        <v>258888</v>
      </c>
      <c r="N9" s="22">
        <f t="shared" si="2"/>
        <v>4199</v>
      </c>
      <c r="O9" s="23">
        <f t="shared" si="1"/>
        <v>101.64867740656251</v>
      </c>
    </row>
    <row r="10" spans="1:15" ht="24.95" customHeight="1">
      <c r="A10" s="5"/>
      <c r="B10" s="118" t="s">
        <v>112</v>
      </c>
      <c r="C10" s="116" t="s">
        <v>2</v>
      </c>
      <c r="D10" s="117"/>
      <c r="E10" s="71">
        <v>8000</v>
      </c>
      <c r="F10" s="71">
        <f>F11</f>
        <v>8000</v>
      </c>
      <c r="G10" s="71">
        <f t="shared" ref="G10:G45" si="3">F10-E10</f>
        <v>0</v>
      </c>
      <c r="H10" s="92">
        <f t="shared" si="0"/>
        <v>100</v>
      </c>
      <c r="I10" s="119"/>
      <c r="J10" s="125"/>
      <c r="K10" s="20" t="s">
        <v>9</v>
      </c>
      <c r="L10" s="22">
        <v>214741</v>
      </c>
      <c r="M10" s="22">
        <v>207982</v>
      </c>
      <c r="N10" s="26" t="s">
        <v>101</v>
      </c>
      <c r="O10" s="23">
        <f t="shared" si="1"/>
        <v>96.852487415072105</v>
      </c>
    </row>
    <row r="11" spans="1:15" ht="24.95" customHeight="1">
      <c r="A11" s="5"/>
      <c r="B11" s="119"/>
      <c r="C11" s="121" t="s">
        <v>28</v>
      </c>
      <c r="D11" s="20" t="s">
        <v>1</v>
      </c>
      <c r="E11" s="72">
        <v>8000</v>
      </c>
      <c r="F11" s="72">
        <f t="shared" ref="F11" si="4">F12</f>
        <v>8000</v>
      </c>
      <c r="G11" s="72">
        <f t="shared" si="3"/>
        <v>0</v>
      </c>
      <c r="H11" s="93">
        <f t="shared" si="0"/>
        <v>100</v>
      </c>
      <c r="I11" s="119"/>
      <c r="J11" s="125"/>
      <c r="K11" s="20" t="s">
        <v>10</v>
      </c>
      <c r="L11" s="22">
        <v>17895</v>
      </c>
      <c r="M11" s="22">
        <v>23036</v>
      </c>
      <c r="N11" s="22">
        <f t="shared" si="2"/>
        <v>5141</v>
      </c>
      <c r="O11" s="23">
        <f t="shared" si="1"/>
        <v>128.72869516624758</v>
      </c>
    </row>
    <row r="12" spans="1:15" ht="24.95" customHeight="1">
      <c r="A12" s="5"/>
      <c r="B12" s="120"/>
      <c r="C12" s="123"/>
      <c r="D12" s="25" t="s">
        <v>91</v>
      </c>
      <c r="E12" s="72">
        <v>8000</v>
      </c>
      <c r="F12" s="72">
        <v>8000</v>
      </c>
      <c r="G12" s="72">
        <f t="shared" si="3"/>
        <v>0</v>
      </c>
      <c r="H12" s="93">
        <f t="shared" si="0"/>
        <v>100</v>
      </c>
      <c r="I12" s="119"/>
      <c r="J12" s="125"/>
      <c r="K12" s="20" t="s">
        <v>11</v>
      </c>
      <c r="L12" s="22">
        <v>21393</v>
      </c>
      <c r="M12" s="22">
        <v>27870</v>
      </c>
      <c r="N12" s="43">
        <f t="shared" si="2"/>
        <v>6477</v>
      </c>
      <c r="O12" s="23">
        <f t="shared" si="1"/>
        <v>130.27625858925816</v>
      </c>
    </row>
    <row r="13" spans="1:15" ht="24.95" customHeight="1">
      <c r="A13" s="5"/>
      <c r="B13" s="143" t="s">
        <v>47</v>
      </c>
      <c r="C13" s="116" t="s">
        <v>2</v>
      </c>
      <c r="D13" s="117"/>
      <c r="E13" s="71">
        <v>1891470</v>
      </c>
      <c r="F13" s="71">
        <f>F14+F16</f>
        <v>3397486</v>
      </c>
      <c r="G13" s="71">
        <f t="shared" si="3"/>
        <v>1506016</v>
      </c>
      <c r="H13" s="92">
        <f t="shared" si="0"/>
        <v>179.62145844237551</v>
      </c>
      <c r="I13" s="119"/>
      <c r="J13" s="139"/>
      <c r="K13" s="25" t="s">
        <v>17</v>
      </c>
      <c r="L13" s="22">
        <v>660</v>
      </c>
      <c r="M13" s="22">
        <v>0</v>
      </c>
      <c r="N13" s="26" t="s">
        <v>102</v>
      </c>
      <c r="O13" s="62">
        <v>0</v>
      </c>
    </row>
    <row r="14" spans="1:15" ht="24.95" customHeight="1">
      <c r="A14" s="5"/>
      <c r="B14" s="144"/>
      <c r="C14" s="121" t="s">
        <v>7</v>
      </c>
      <c r="D14" s="20" t="s">
        <v>1</v>
      </c>
      <c r="E14" s="72">
        <v>274908</v>
      </c>
      <c r="F14" s="72">
        <v>285292</v>
      </c>
      <c r="G14" s="72">
        <f t="shared" si="3"/>
        <v>10384</v>
      </c>
      <c r="H14" s="93">
        <f t="shared" si="0"/>
        <v>103.77726366639021</v>
      </c>
      <c r="I14" s="119"/>
      <c r="J14" s="124" t="s">
        <v>62</v>
      </c>
      <c r="K14" s="20" t="s">
        <v>1</v>
      </c>
      <c r="L14" s="22">
        <f>SUM(L15:L16)</f>
        <v>7799</v>
      </c>
      <c r="M14" s="22">
        <f>SUM(M15:M16)</f>
        <v>599</v>
      </c>
      <c r="N14" s="26" t="s">
        <v>103</v>
      </c>
      <c r="O14" s="23">
        <f t="shared" si="1"/>
        <v>7.680471855366072</v>
      </c>
    </row>
    <row r="15" spans="1:15" ht="24.95" customHeight="1">
      <c r="A15" s="5"/>
      <c r="B15" s="144"/>
      <c r="C15" s="122"/>
      <c r="D15" s="20" t="s">
        <v>8</v>
      </c>
      <c r="E15" s="72">
        <v>274908</v>
      </c>
      <c r="F15" s="72">
        <v>285292</v>
      </c>
      <c r="G15" s="72">
        <f t="shared" si="3"/>
        <v>10384</v>
      </c>
      <c r="H15" s="93">
        <f t="shared" si="0"/>
        <v>103.77726366639021</v>
      </c>
      <c r="I15" s="119"/>
      <c r="J15" s="125"/>
      <c r="K15" s="20" t="s">
        <v>63</v>
      </c>
      <c r="L15" s="22">
        <v>7200</v>
      </c>
      <c r="M15" s="22">
        <v>0</v>
      </c>
      <c r="N15" s="26" t="s">
        <v>103</v>
      </c>
      <c r="O15" s="61">
        <v>0</v>
      </c>
    </row>
    <row r="16" spans="1:15" ht="24.95" customHeight="1">
      <c r="A16" s="5"/>
      <c r="B16" s="144"/>
      <c r="C16" s="124" t="s">
        <v>25</v>
      </c>
      <c r="D16" s="20" t="s">
        <v>1</v>
      </c>
      <c r="E16" s="72">
        <v>1616562</v>
      </c>
      <c r="F16" s="72">
        <f>SUM(F17:F34)</f>
        <v>3112194</v>
      </c>
      <c r="G16" s="72">
        <f t="shared" si="3"/>
        <v>1495632</v>
      </c>
      <c r="H16" s="93">
        <f t="shared" si="0"/>
        <v>192.51930949756334</v>
      </c>
      <c r="I16" s="119"/>
      <c r="J16" s="139"/>
      <c r="K16" s="20" t="s">
        <v>3</v>
      </c>
      <c r="L16" s="22">
        <v>599</v>
      </c>
      <c r="M16" s="22">
        <v>599</v>
      </c>
      <c r="N16" s="22">
        <f t="shared" si="2"/>
        <v>0</v>
      </c>
      <c r="O16" s="23">
        <f t="shared" si="1"/>
        <v>100</v>
      </c>
    </row>
    <row r="17" spans="1:15" ht="24.95" customHeight="1">
      <c r="A17" s="5"/>
      <c r="B17" s="144"/>
      <c r="C17" s="125"/>
      <c r="D17" s="27" t="s">
        <v>24</v>
      </c>
      <c r="E17" s="73">
        <v>122772</v>
      </c>
      <c r="F17" s="73">
        <v>181584</v>
      </c>
      <c r="G17" s="72">
        <f t="shared" si="3"/>
        <v>58812</v>
      </c>
      <c r="H17" s="93">
        <f t="shared" si="0"/>
        <v>147.90343074968234</v>
      </c>
      <c r="I17" s="119"/>
      <c r="J17" s="124" t="s">
        <v>64</v>
      </c>
      <c r="K17" s="20" t="s">
        <v>1</v>
      </c>
      <c r="L17" s="22">
        <f>SUM(L18:L24)</f>
        <v>18218</v>
      </c>
      <c r="M17" s="22">
        <f>SUM(M18:M24)</f>
        <v>24403</v>
      </c>
      <c r="N17" s="22">
        <f t="shared" si="2"/>
        <v>6185</v>
      </c>
      <c r="O17" s="23">
        <f t="shared" si="1"/>
        <v>133.9499396201559</v>
      </c>
    </row>
    <row r="18" spans="1:15" ht="24.95" customHeight="1">
      <c r="A18" s="5"/>
      <c r="B18" s="144"/>
      <c r="C18" s="125"/>
      <c r="D18" s="27" t="s">
        <v>48</v>
      </c>
      <c r="E18" s="73">
        <v>24000</v>
      </c>
      <c r="F18" s="73">
        <v>24000</v>
      </c>
      <c r="G18" s="72">
        <f t="shared" si="3"/>
        <v>0</v>
      </c>
      <c r="H18" s="93">
        <f t="shared" si="0"/>
        <v>100</v>
      </c>
      <c r="I18" s="119"/>
      <c r="J18" s="125"/>
      <c r="K18" s="20" t="s">
        <v>12</v>
      </c>
      <c r="L18" s="22">
        <v>500</v>
      </c>
      <c r="M18" s="22">
        <v>598</v>
      </c>
      <c r="N18" s="22">
        <f t="shared" si="2"/>
        <v>98</v>
      </c>
      <c r="O18" s="23">
        <f t="shared" si="1"/>
        <v>119.6</v>
      </c>
    </row>
    <row r="19" spans="1:15" ht="24.95" customHeight="1">
      <c r="A19" s="5"/>
      <c r="B19" s="144"/>
      <c r="C19" s="125"/>
      <c r="D19" s="27" t="s">
        <v>49</v>
      </c>
      <c r="E19" s="73">
        <v>63000</v>
      </c>
      <c r="F19" s="73">
        <v>80500</v>
      </c>
      <c r="G19" s="74">
        <f t="shared" si="3"/>
        <v>17500</v>
      </c>
      <c r="H19" s="93">
        <f t="shared" si="0"/>
        <v>127.77777777777777</v>
      </c>
      <c r="I19" s="119"/>
      <c r="J19" s="125"/>
      <c r="K19" s="20" t="s">
        <v>13</v>
      </c>
      <c r="L19" s="22">
        <v>473</v>
      </c>
      <c r="M19" s="22">
        <v>3972</v>
      </c>
      <c r="N19" s="22">
        <f t="shared" si="2"/>
        <v>3499</v>
      </c>
      <c r="O19" s="28">
        <f t="shared" si="1"/>
        <v>839.7463002114165</v>
      </c>
    </row>
    <row r="20" spans="1:15" ht="24.95" customHeight="1">
      <c r="A20" s="5"/>
      <c r="B20" s="144"/>
      <c r="C20" s="125"/>
      <c r="D20" s="27" t="s">
        <v>50</v>
      </c>
      <c r="E20" s="73">
        <v>84000</v>
      </c>
      <c r="F20" s="73">
        <v>69000</v>
      </c>
      <c r="G20" s="63" t="s">
        <v>78</v>
      </c>
      <c r="H20" s="93">
        <f t="shared" si="0"/>
        <v>82.142857142857139</v>
      </c>
      <c r="I20" s="119"/>
      <c r="J20" s="125"/>
      <c r="K20" s="20" t="s">
        <v>14</v>
      </c>
      <c r="L20" s="22">
        <v>3500</v>
      </c>
      <c r="M20" s="22">
        <v>4100</v>
      </c>
      <c r="N20" s="22">
        <f t="shared" si="2"/>
        <v>600</v>
      </c>
      <c r="O20" s="28">
        <f t="shared" si="1"/>
        <v>117.14285714285715</v>
      </c>
    </row>
    <row r="21" spans="1:15" ht="24.95" customHeight="1">
      <c r="A21" s="5"/>
      <c r="B21" s="144"/>
      <c r="C21" s="125"/>
      <c r="D21" s="29" t="s">
        <v>51</v>
      </c>
      <c r="E21" s="75">
        <v>84000</v>
      </c>
      <c r="F21" s="75">
        <v>57500</v>
      </c>
      <c r="G21" s="63" t="s">
        <v>93</v>
      </c>
      <c r="H21" s="93">
        <f t="shared" si="0"/>
        <v>68.452380952380949</v>
      </c>
      <c r="I21" s="119"/>
      <c r="J21" s="125"/>
      <c r="K21" s="20" t="s">
        <v>29</v>
      </c>
      <c r="L21" s="22">
        <v>5337</v>
      </c>
      <c r="M21" s="22">
        <v>5667</v>
      </c>
      <c r="N21" s="22">
        <f t="shared" si="2"/>
        <v>330</v>
      </c>
      <c r="O21" s="23">
        <f t="shared" si="1"/>
        <v>106.18324901630129</v>
      </c>
    </row>
    <row r="22" spans="1:15" ht="24.95" customHeight="1">
      <c r="A22" s="5"/>
      <c r="B22" s="144"/>
      <c r="C22" s="125"/>
      <c r="D22" s="27" t="s">
        <v>52</v>
      </c>
      <c r="E22" s="75">
        <v>84000</v>
      </c>
      <c r="F22" s="75">
        <v>115000</v>
      </c>
      <c r="G22" s="74">
        <f t="shared" si="3"/>
        <v>31000</v>
      </c>
      <c r="H22" s="93">
        <f t="shared" si="0"/>
        <v>136.9047619047619</v>
      </c>
      <c r="I22" s="119"/>
      <c r="J22" s="125"/>
      <c r="K22" s="20" t="s">
        <v>73</v>
      </c>
      <c r="L22" s="22">
        <v>146</v>
      </c>
      <c r="M22" s="22">
        <v>146</v>
      </c>
      <c r="N22" s="22">
        <f t="shared" si="2"/>
        <v>0</v>
      </c>
      <c r="O22" s="86">
        <f t="shared" si="1"/>
        <v>100</v>
      </c>
    </row>
    <row r="23" spans="1:15" ht="24.95" customHeight="1">
      <c r="A23" s="5"/>
      <c r="B23" s="144"/>
      <c r="C23" s="125"/>
      <c r="D23" s="27" t="s">
        <v>88</v>
      </c>
      <c r="E23" s="73">
        <v>0</v>
      </c>
      <c r="F23" s="73">
        <v>92000</v>
      </c>
      <c r="G23" s="74">
        <f t="shared" si="3"/>
        <v>92000</v>
      </c>
      <c r="H23" s="94">
        <v>0</v>
      </c>
      <c r="I23" s="119"/>
      <c r="J23" s="125"/>
      <c r="K23" s="20" t="s">
        <v>22</v>
      </c>
      <c r="L23" s="22">
        <v>342</v>
      </c>
      <c r="M23" s="22">
        <v>2000</v>
      </c>
      <c r="N23" s="22">
        <f t="shared" si="2"/>
        <v>1658</v>
      </c>
      <c r="O23" s="28">
        <f t="shared" si="1"/>
        <v>584.79532163742692</v>
      </c>
    </row>
    <row r="24" spans="1:15" ht="24.95" customHeight="1">
      <c r="A24" s="5"/>
      <c r="B24" s="144"/>
      <c r="C24" s="125"/>
      <c r="D24" s="27" t="s">
        <v>89</v>
      </c>
      <c r="E24" s="73">
        <v>0</v>
      </c>
      <c r="F24" s="73">
        <v>788700</v>
      </c>
      <c r="G24" s="76">
        <f t="shared" si="3"/>
        <v>788700</v>
      </c>
      <c r="H24" s="94">
        <v>0</v>
      </c>
      <c r="I24" s="120"/>
      <c r="J24" s="126"/>
      <c r="K24" s="54" t="s">
        <v>23</v>
      </c>
      <c r="L24" s="19">
        <v>7920</v>
      </c>
      <c r="M24" s="19">
        <v>7920</v>
      </c>
      <c r="N24" s="32">
        <f t="shared" si="2"/>
        <v>0</v>
      </c>
      <c r="O24" s="33">
        <f t="shared" si="1"/>
        <v>100</v>
      </c>
    </row>
    <row r="25" spans="1:15" ht="24.95" customHeight="1">
      <c r="A25" s="5"/>
      <c r="B25" s="144"/>
      <c r="C25" s="125"/>
      <c r="D25" s="27" t="s">
        <v>85</v>
      </c>
      <c r="E25" s="75">
        <v>0</v>
      </c>
      <c r="F25" s="75">
        <v>51400</v>
      </c>
      <c r="G25" s="74">
        <f t="shared" si="3"/>
        <v>51400</v>
      </c>
      <c r="H25" s="94">
        <v>0</v>
      </c>
      <c r="I25" s="118" t="s">
        <v>65</v>
      </c>
      <c r="J25" s="116" t="s">
        <v>2</v>
      </c>
      <c r="K25" s="117"/>
      <c r="L25" s="41">
        <f>SUM(L27:L28)</f>
        <v>1402</v>
      </c>
      <c r="M25" s="41">
        <f>SUM(M27:M28)</f>
        <v>1402</v>
      </c>
      <c r="N25" s="24">
        <f t="shared" si="2"/>
        <v>0</v>
      </c>
      <c r="O25" s="34">
        <f t="shared" si="1"/>
        <v>100</v>
      </c>
    </row>
    <row r="26" spans="1:15" ht="24.95" customHeight="1">
      <c r="A26" s="5"/>
      <c r="B26" s="144"/>
      <c r="C26" s="125"/>
      <c r="D26" s="27" t="s">
        <v>53</v>
      </c>
      <c r="E26" s="75">
        <v>257000</v>
      </c>
      <c r="F26" s="75">
        <v>308400</v>
      </c>
      <c r="G26" s="74">
        <f t="shared" si="3"/>
        <v>51400</v>
      </c>
      <c r="H26" s="93">
        <f t="shared" si="0"/>
        <v>120</v>
      </c>
      <c r="I26" s="119"/>
      <c r="J26" s="124" t="s">
        <v>66</v>
      </c>
      <c r="K26" s="25" t="s">
        <v>1</v>
      </c>
      <c r="L26" s="32">
        <f>L25</f>
        <v>1402</v>
      </c>
      <c r="M26" s="32">
        <f>M25</f>
        <v>1402</v>
      </c>
      <c r="N26" s="22">
        <f t="shared" si="2"/>
        <v>0</v>
      </c>
      <c r="O26" s="23">
        <f t="shared" si="1"/>
        <v>100</v>
      </c>
    </row>
    <row r="27" spans="1:15" ht="24.95" customHeight="1">
      <c r="A27" s="5"/>
      <c r="B27" s="144"/>
      <c r="C27" s="125"/>
      <c r="D27" s="25" t="s">
        <v>26</v>
      </c>
      <c r="E27" s="73">
        <v>249290</v>
      </c>
      <c r="F27" s="73">
        <v>200460</v>
      </c>
      <c r="G27" s="63" t="s">
        <v>94</v>
      </c>
      <c r="H27" s="93">
        <f t="shared" si="0"/>
        <v>80.412371134020617</v>
      </c>
      <c r="I27" s="119"/>
      <c r="J27" s="125"/>
      <c r="K27" s="35" t="s">
        <v>67</v>
      </c>
      <c r="L27" s="32">
        <v>264</v>
      </c>
      <c r="M27" s="32">
        <v>264</v>
      </c>
      <c r="N27" s="32">
        <f t="shared" si="2"/>
        <v>0</v>
      </c>
      <c r="O27" s="36">
        <f t="shared" si="1"/>
        <v>100</v>
      </c>
    </row>
    <row r="28" spans="1:15" ht="24.95" customHeight="1">
      <c r="A28" s="5"/>
      <c r="B28" s="144"/>
      <c r="C28" s="125"/>
      <c r="D28" s="27" t="s">
        <v>55</v>
      </c>
      <c r="E28" s="73">
        <v>77100</v>
      </c>
      <c r="F28" s="73">
        <v>77100</v>
      </c>
      <c r="G28" s="74">
        <f t="shared" si="3"/>
        <v>0</v>
      </c>
      <c r="H28" s="93">
        <f t="shared" si="0"/>
        <v>100</v>
      </c>
      <c r="I28" s="120"/>
      <c r="J28" s="126"/>
      <c r="K28" s="18" t="s">
        <v>68</v>
      </c>
      <c r="L28" s="19">
        <v>1138</v>
      </c>
      <c r="M28" s="19">
        <v>1138</v>
      </c>
      <c r="N28" s="19">
        <f t="shared" si="2"/>
        <v>0</v>
      </c>
      <c r="O28" s="37">
        <f t="shared" si="1"/>
        <v>100</v>
      </c>
    </row>
    <row r="29" spans="1:15" ht="24.95" customHeight="1">
      <c r="A29" s="5"/>
      <c r="B29" s="144"/>
      <c r="C29" s="125"/>
      <c r="D29" s="27" t="s">
        <v>56</v>
      </c>
      <c r="E29" s="73">
        <v>257000</v>
      </c>
      <c r="F29" s="73">
        <v>257000</v>
      </c>
      <c r="G29" s="76">
        <f t="shared" si="3"/>
        <v>0</v>
      </c>
      <c r="H29" s="93">
        <f t="shared" si="0"/>
        <v>100</v>
      </c>
      <c r="I29" s="118" t="s">
        <v>69</v>
      </c>
      <c r="J29" s="116" t="s">
        <v>2</v>
      </c>
      <c r="K29" s="117"/>
      <c r="L29" s="24">
        <f>L30+L33+L58</f>
        <v>2185936</v>
      </c>
      <c r="M29" s="24">
        <f>M30+M33+M58</f>
        <v>3620995</v>
      </c>
      <c r="N29" s="24">
        <f t="shared" si="2"/>
        <v>1435059</v>
      </c>
      <c r="O29" s="34">
        <f t="shared" si="1"/>
        <v>165.64963475600382</v>
      </c>
    </row>
    <row r="30" spans="1:15" ht="24.95" customHeight="1">
      <c r="A30" s="5"/>
      <c r="B30" s="144"/>
      <c r="C30" s="125"/>
      <c r="D30" s="27" t="s">
        <v>84</v>
      </c>
      <c r="E30" s="75">
        <v>0</v>
      </c>
      <c r="F30" s="75">
        <v>257000</v>
      </c>
      <c r="G30" s="74">
        <f t="shared" si="3"/>
        <v>257000</v>
      </c>
      <c r="H30" s="94">
        <v>0</v>
      </c>
      <c r="I30" s="119"/>
      <c r="J30" s="140" t="s">
        <v>80</v>
      </c>
      <c r="K30" s="38" t="s">
        <v>1</v>
      </c>
      <c r="L30" s="22">
        <f>SUM(L31:L32)</f>
        <v>800</v>
      </c>
      <c r="M30" s="22">
        <f>SUM(M31:M32)</f>
        <v>8000</v>
      </c>
      <c r="N30" s="22">
        <f t="shared" si="2"/>
        <v>7200</v>
      </c>
      <c r="O30" s="23">
        <f t="shared" si="1"/>
        <v>1000</v>
      </c>
    </row>
    <row r="31" spans="1:15" ht="24.95" customHeight="1">
      <c r="A31" s="5"/>
      <c r="B31" s="144"/>
      <c r="C31" s="125"/>
      <c r="D31" s="27" t="s">
        <v>86</v>
      </c>
      <c r="E31" s="75">
        <v>0</v>
      </c>
      <c r="F31" s="75">
        <v>64250</v>
      </c>
      <c r="G31" s="74">
        <f t="shared" si="3"/>
        <v>64250</v>
      </c>
      <c r="H31" s="94">
        <v>0</v>
      </c>
      <c r="I31" s="119"/>
      <c r="J31" s="141"/>
      <c r="K31" s="65" t="s">
        <v>77</v>
      </c>
      <c r="L31" s="22">
        <v>800</v>
      </c>
      <c r="M31" s="22">
        <v>8000</v>
      </c>
      <c r="N31" s="22">
        <f t="shared" si="2"/>
        <v>7200</v>
      </c>
      <c r="O31" s="23">
        <f t="shared" si="1"/>
        <v>1000</v>
      </c>
    </row>
    <row r="32" spans="1:15" ht="24.95" customHeight="1">
      <c r="A32" s="5"/>
      <c r="B32" s="144"/>
      <c r="C32" s="125"/>
      <c r="D32" s="27" t="s">
        <v>87</v>
      </c>
      <c r="E32" s="75">
        <v>0</v>
      </c>
      <c r="F32" s="75">
        <v>102800</v>
      </c>
      <c r="G32" s="74">
        <f t="shared" si="3"/>
        <v>102800</v>
      </c>
      <c r="H32" s="94">
        <v>0</v>
      </c>
      <c r="I32" s="119"/>
      <c r="J32" s="142"/>
      <c r="K32" s="39" t="s">
        <v>79</v>
      </c>
      <c r="L32" s="22">
        <v>0</v>
      </c>
      <c r="M32" s="22">
        <v>0</v>
      </c>
      <c r="N32" s="22">
        <f t="shared" si="2"/>
        <v>0</v>
      </c>
      <c r="O32" s="62">
        <v>0</v>
      </c>
    </row>
    <row r="33" spans="1:15" ht="24.95" customHeight="1">
      <c r="A33" s="5"/>
      <c r="B33" s="144"/>
      <c r="C33" s="125"/>
      <c r="D33" s="27" t="s">
        <v>90</v>
      </c>
      <c r="E33" s="75">
        <v>308400</v>
      </c>
      <c r="F33" s="75">
        <v>385500</v>
      </c>
      <c r="G33" s="74">
        <f t="shared" si="3"/>
        <v>77100</v>
      </c>
      <c r="H33" s="93">
        <f t="shared" ref="H33" si="5">F33/E33*100</f>
        <v>125</v>
      </c>
      <c r="I33" s="119"/>
      <c r="J33" s="124" t="s">
        <v>70</v>
      </c>
      <c r="K33" s="40" t="s">
        <v>1</v>
      </c>
      <c r="L33" s="41">
        <f>SUM(L34:L51)</f>
        <v>1616562</v>
      </c>
      <c r="M33" s="41">
        <f>SUM(M34:M51)</f>
        <v>3112194</v>
      </c>
      <c r="N33" s="41">
        <f t="shared" si="2"/>
        <v>1495632</v>
      </c>
      <c r="O33" s="23">
        <f t="shared" si="1"/>
        <v>192.51930949756334</v>
      </c>
    </row>
    <row r="34" spans="1:15" ht="24.95" customHeight="1">
      <c r="A34" s="5"/>
      <c r="B34" s="145"/>
      <c r="C34" s="126"/>
      <c r="D34" s="25" t="s">
        <v>97</v>
      </c>
      <c r="E34" s="73">
        <v>6000</v>
      </c>
      <c r="F34" s="73">
        <v>0</v>
      </c>
      <c r="G34" s="26" t="s">
        <v>111</v>
      </c>
      <c r="H34" s="93">
        <f t="shared" si="0"/>
        <v>0</v>
      </c>
      <c r="I34" s="119"/>
      <c r="J34" s="125"/>
      <c r="K34" s="27" t="s">
        <v>24</v>
      </c>
      <c r="L34" s="31">
        <v>122772</v>
      </c>
      <c r="M34" s="31">
        <v>181584</v>
      </c>
      <c r="N34" s="22">
        <f t="shared" si="2"/>
        <v>58812</v>
      </c>
      <c r="O34" s="23">
        <f t="shared" si="1"/>
        <v>147.90343074968234</v>
      </c>
    </row>
    <row r="35" spans="1:15" ht="24.95" customHeight="1">
      <c r="A35" s="5"/>
      <c r="B35" s="118" t="s">
        <v>57</v>
      </c>
      <c r="C35" s="116" t="s">
        <v>2</v>
      </c>
      <c r="D35" s="117"/>
      <c r="E35" s="71">
        <f>E36</f>
        <v>604120</v>
      </c>
      <c r="F35" s="71">
        <f>F36</f>
        <v>491825</v>
      </c>
      <c r="G35" s="55" t="s">
        <v>98</v>
      </c>
      <c r="H35" s="92">
        <f t="shared" si="0"/>
        <v>81.411805601536116</v>
      </c>
      <c r="I35" s="119"/>
      <c r="J35" s="125"/>
      <c r="K35" s="27" t="s">
        <v>48</v>
      </c>
      <c r="L35" s="31">
        <v>24000</v>
      </c>
      <c r="M35" s="31">
        <v>24000</v>
      </c>
      <c r="N35" s="22">
        <f t="shared" si="2"/>
        <v>0</v>
      </c>
      <c r="O35" s="23">
        <f t="shared" si="1"/>
        <v>100</v>
      </c>
    </row>
    <row r="36" spans="1:15" ht="24.95" customHeight="1">
      <c r="A36" s="5"/>
      <c r="B36" s="119"/>
      <c r="C36" s="124" t="s">
        <v>16</v>
      </c>
      <c r="D36" s="20" t="s">
        <v>1</v>
      </c>
      <c r="E36" s="72">
        <f>SUM(E37:E42)</f>
        <v>604120</v>
      </c>
      <c r="F36" s="72">
        <f>SUM(F37:F42)</f>
        <v>491825</v>
      </c>
      <c r="G36" s="26" t="s">
        <v>98</v>
      </c>
      <c r="H36" s="93">
        <f t="shared" si="0"/>
        <v>81.411805601536116</v>
      </c>
      <c r="I36" s="119"/>
      <c r="J36" s="125"/>
      <c r="K36" s="27" t="s">
        <v>49</v>
      </c>
      <c r="L36" s="22">
        <v>63000</v>
      </c>
      <c r="M36" s="22">
        <v>80500</v>
      </c>
      <c r="N36" s="43">
        <f t="shared" si="2"/>
        <v>17500</v>
      </c>
      <c r="O36" s="23">
        <f t="shared" si="1"/>
        <v>127.77777777777777</v>
      </c>
    </row>
    <row r="37" spans="1:15" ht="24.95" customHeight="1">
      <c r="A37" s="5"/>
      <c r="B37" s="119"/>
      <c r="C37" s="125"/>
      <c r="D37" s="25" t="s">
        <v>58</v>
      </c>
      <c r="E37" s="72">
        <v>350400</v>
      </c>
      <c r="F37" s="72">
        <v>222750</v>
      </c>
      <c r="G37" s="26" t="s">
        <v>95</v>
      </c>
      <c r="H37" s="93">
        <f t="shared" si="0"/>
        <v>63.570205479452056</v>
      </c>
      <c r="I37" s="119"/>
      <c r="J37" s="125"/>
      <c r="K37" s="27" t="s">
        <v>50</v>
      </c>
      <c r="L37" s="22">
        <v>84000</v>
      </c>
      <c r="M37" s="22">
        <v>69000</v>
      </c>
      <c r="N37" s="87" t="s">
        <v>78</v>
      </c>
      <c r="O37" s="23">
        <f t="shared" si="1"/>
        <v>82.142857142857139</v>
      </c>
    </row>
    <row r="38" spans="1:15" ht="24.95" customHeight="1">
      <c r="A38" s="5"/>
      <c r="B38" s="119"/>
      <c r="C38" s="125"/>
      <c r="D38" s="27" t="s">
        <v>50</v>
      </c>
      <c r="E38" s="76">
        <v>180000</v>
      </c>
      <c r="F38" s="76">
        <v>198000</v>
      </c>
      <c r="G38" s="74">
        <f t="shared" si="3"/>
        <v>18000</v>
      </c>
      <c r="H38" s="95">
        <f t="shared" si="0"/>
        <v>110.00000000000001</v>
      </c>
      <c r="I38" s="119"/>
      <c r="J38" s="125"/>
      <c r="K38" s="29" t="s">
        <v>51</v>
      </c>
      <c r="L38" s="22">
        <v>84000</v>
      </c>
      <c r="M38" s="22">
        <v>57500</v>
      </c>
      <c r="N38" s="87" t="s">
        <v>93</v>
      </c>
      <c r="O38" s="23">
        <f t="shared" si="1"/>
        <v>68.452380952380949</v>
      </c>
    </row>
    <row r="39" spans="1:15" ht="24.95" customHeight="1">
      <c r="A39" s="5"/>
      <c r="B39" s="119"/>
      <c r="C39" s="125"/>
      <c r="D39" s="27" t="s">
        <v>88</v>
      </c>
      <c r="E39" s="76">
        <v>0</v>
      </c>
      <c r="F39" s="76">
        <v>6500</v>
      </c>
      <c r="G39" s="74">
        <f t="shared" si="3"/>
        <v>6500</v>
      </c>
      <c r="H39" s="96">
        <v>0</v>
      </c>
      <c r="I39" s="119"/>
      <c r="J39" s="125"/>
      <c r="K39" s="27" t="s">
        <v>52</v>
      </c>
      <c r="L39" s="22">
        <v>84000</v>
      </c>
      <c r="M39" s="22">
        <v>115000</v>
      </c>
      <c r="N39" s="43">
        <f t="shared" si="2"/>
        <v>31000</v>
      </c>
      <c r="O39" s="23">
        <f t="shared" si="1"/>
        <v>136.9047619047619</v>
      </c>
    </row>
    <row r="40" spans="1:15" ht="24.95" customHeight="1">
      <c r="A40" s="5"/>
      <c r="B40" s="119"/>
      <c r="C40" s="125"/>
      <c r="D40" s="27" t="s">
        <v>36</v>
      </c>
      <c r="E40" s="72">
        <v>40000</v>
      </c>
      <c r="F40" s="72">
        <v>25200</v>
      </c>
      <c r="G40" s="63" t="s">
        <v>99</v>
      </c>
      <c r="H40" s="95">
        <f t="shared" si="0"/>
        <v>63</v>
      </c>
      <c r="I40" s="119"/>
      <c r="J40" s="125"/>
      <c r="K40" s="27" t="s">
        <v>84</v>
      </c>
      <c r="L40" s="22">
        <v>0</v>
      </c>
      <c r="M40" s="22">
        <v>257000</v>
      </c>
      <c r="N40" s="43">
        <f t="shared" si="2"/>
        <v>257000</v>
      </c>
      <c r="O40" s="62">
        <v>0</v>
      </c>
    </row>
    <row r="41" spans="1:15" ht="24.95" customHeight="1">
      <c r="A41" s="5"/>
      <c r="B41" s="119"/>
      <c r="C41" s="125"/>
      <c r="D41" s="27" t="s">
        <v>27</v>
      </c>
      <c r="E41" s="72">
        <v>27720</v>
      </c>
      <c r="F41" s="72">
        <v>34650</v>
      </c>
      <c r="G41" s="74">
        <f t="shared" si="3"/>
        <v>6930</v>
      </c>
      <c r="H41" s="95">
        <f t="shared" si="0"/>
        <v>125</v>
      </c>
      <c r="I41" s="119"/>
      <c r="J41" s="125"/>
      <c r="K41" s="27" t="s">
        <v>86</v>
      </c>
      <c r="L41" s="22">
        <v>0</v>
      </c>
      <c r="M41" s="22">
        <v>64250</v>
      </c>
      <c r="N41" s="43">
        <f t="shared" si="2"/>
        <v>64250</v>
      </c>
      <c r="O41" s="62">
        <v>0</v>
      </c>
    </row>
    <row r="42" spans="1:15" ht="24.95" customHeight="1">
      <c r="A42" s="5"/>
      <c r="B42" s="120"/>
      <c r="C42" s="126"/>
      <c r="D42" s="27" t="s">
        <v>37</v>
      </c>
      <c r="E42" s="76">
        <v>6000</v>
      </c>
      <c r="F42" s="76">
        <v>4725</v>
      </c>
      <c r="G42" s="82" t="s">
        <v>96</v>
      </c>
      <c r="H42" s="93">
        <f t="shared" si="0"/>
        <v>78.75</v>
      </c>
      <c r="I42" s="119"/>
      <c r="J42" s="125"/>
      <c r="K42" s="27" t="s">
        <v>85</v>
      </c>
      <c r="L42" s="22">
        <v>0</v>
      </c>
      <c r="M42" s="22">
        <v>51400</v>
      </c>
      <c r="N42" s="43">
        <f t="shared" si="2"/>
        <v>51400</v>
      </c>
      <c r="O42" s="62">
        <v>0</v>
      </c>
    </row>
    <row r="43" spans="1:15" ht="24.95" customHeight="1">
      <c r="A43" s="5" t="s">
        <v>38</v>
      </c>
      <c r="B43" s="118" t="s">
        <v>59</v>
      </c>
      <c r="C43" s="116" t="s">
        <v>2</v>
      </c>
      <c r="D43" s="117"/>
      <c r="E43" s="71">
        <f>E44</f>
        <v>105</v>
      </c>
      <c r="F43" s="71">
        <f>F44</f>
        <v>136</v>
      </c>
      <c r="G43" s="71">
        <f t="shared" si="3"/>
        <v>31</v>
      </c>
      <c r="H43" s="92">
        <f t="shared" si="0"/>
        <v>129.52380952380952</v>
      </c>
      <c r="I43" s="119"/>
      <c r="J43" s="125"/>
      <c r="K43" s="27" t="s">
        <v>53</v>
      </c>
      <c r="L43" s="31">
        <v>257000</v>
      </c>
      <c r="M43" s="31">
        <v>308400</v>
      </c>
      <c r="N43" s="22">
        <f t="shared" si="2"/>
        <v>51400</v>
      </c>
      <c r="O43" s="23">
        <f t="shared" si="1"/>
        <v>120</v>
      </c>
    </row>
    <row r="44" spans="1:15" ht="24.95" customHeight="1">
      <c r="A44" s="5"/>
      <c r="B44" s="119"/>
      <c r="C44" s="121" t="s">
        <v>74</v>
      </c>
      <c r="D44" s="20" t="s">
        <v>75</v>
      </c>
      <c r="E44" s="77">
        <v>105</v>
      </c>
      <c r="F44" s="77">
        <v>136</v>
      </c>
      <c r="G44" s="77">
        <f t="shared" si="3"/>
        <v>31</v>
      </c>
      <c r="H44" s="97">
        <f t="shared" si="0"/>
        <v>129.52380952380952</v>
      </c>
      <c r="I44" s="119"/>
      <c r="J44" s="125"/>
      <c r="K44" s="27" t="s">
        <v>54</v>
      </c>
      <c r="L44" s="30">
        <v>308400</v>
      </c>
      <c r="M44" s="30">
        <v>385500</v>
      </c>
      <c r="N44" s="22">
        <f t="shared" si="2"/>
        <v>77100</v>
      </c>
      <c r="O44" s="23">
        <f t="shared" si="1"/>
        <v>125</v>
      </c>
    </row>
    <row r="45" spans="1:15" ht="24.95" customHeight="1" thickBot="1">
      <c r="A45" s="5"/>
      <c r="B45" s="127"/>
      <c r="C45" s="128"/>
      <c r="D45" s="44" t="s">
        <v>76</v>
      </c>
      <c r="E45" s="78">
        <v>0</v>
      </c>
      <c r="F45" s="78">
        <v>0</v>
      </c>
      <c r="G45" s="79">
        <f t="shared" si="3"/>
        <v>0</v>
      </c>
      <c r="H45" s="98">
        <v>0</v>
      </c>
      <c r="I45" s="119"/>
      <c r="J45" s="125"/>
      <c r="K45" s="25" t="s">
        <v>26</v>
      </c>
      <c r="L45" s="31">
        <v>249290</v>
      </c>
      <c r="M45" s="31">
        <v>200460</v>
      </c>
      <c r="N45" s="26" t="s">
        <v>94</v>
      </c>
      <c r="O45" s="23">
        <f t="shared" si="1"/>
        <v>80.412371134020617</v>
      </c>
    </row>
    <row r="46" spans="1:15" ht="24.95" customHeight="1">
      <c r="A46" s="5"/>
      <c r="B46" s="48"/>
      <c r="C46" s="52"/>
      <c r="D46" s="52"/>
      <c r="E46" s="49"/>
      <c r="F46" s="49"/>
      <c r="G46" s="83"/>
      <c r="H46" s="99"/>
      <c r="I46" s="119"/>
      <c r="J46" s="125"/>
      <c r="K46" s="27" t="s">
        <v>55</v>
      </c>
      <c r="L46" s="31">
        <v>77100</v>
      </c>
      <c r="M46" s="31">
        <v>77100</v>
      </c>
      <c r="N46" s="22">
        <f t="shared" si="2"/>
        <v>0</v>
      </c>
      <c r="O46" s="23">
        <f t="shared" si="1"/>
        <v>100</v>
      </c>
    </row>
    <row r="47" spans="1:15" ht="24.95" customHeight="1">
      <c r="A47" s="5"/>
      <c r="B47" s="48"/>
      <c r="C47" s="52"/>
      <c r="D47" s="84"/>
      <c r="E47" s="49"/>
      <c r="F47" s="49"/>
      <c r="G47" s="49"/>
      <c r="H47" s="100"/>
      <c r="I47" s="119"/>
      <c r="J47" s="125"/>
      <c r="K47" s="27" t="s">
        <v>88</v>
      </c>
      <c r="L47" s="31">
        <v>0</v>
      </c>
      <c r="M47" s="31">
        <v>92000</v>
      </c>
      <c r="N47" s="22">
        <f t="shared" si="2"/>
        <v>92000</v>
      </c>
      <c r="O47" s="62">
        <v>0</v>
      </c>
    </row>
    <row r="48" spans="1:15" ht="24.95" customHeight="1">
      <c r="A48" s="5"/>
      <c r="B48" s="48"/>
      <c r="C48" s="52"/>
      <c r="D48" s="67"/>
      <c r="E48" s="49"/>
      <c r="F48" s="49"/>
      <c r="G48" s="85"/>
      <c r="H48" s="99"/>
      <c r="I48" s="119"/>
      <c r="J48" s="125"/>
      <c r="K48" s="27" t="s">
        <v>56</v>
      </c>
      <c r="L48" s="31">
        <v>257000</v>
      </c>
      <c r="M48" s="31">
        <v>257000</v>
      </c>
      <c r="N48" s="22">
        <f t="shared" si="2"/>
        <v>0</v>
      </c>
      <c r="O48" s="23">
        <f t="shared" si="1"/>
        <v>100</v>
      </c>
    </row>
    <row r="49" spans="1:15" ht="24.95" customHeight="1">
      <c r="A49" s="5"/>
      <c r="B49" s="3"/>
      <c r="C49" s="3"/>
      <c r="D49" s="3"/>
      <c r="E49" s="3"/>
      <c r="F49" s="3"/>
      <c r="G49" s="3"/>
      <c r="H49" s="3"/>
      <c r="I49" s="119"/>
      <c r="J49" s="125"/>
      <c r="K49" s="27" t="s">
        <v>89</v>
      </c>
      <c r="L49" s="31">
        <v>0</v>
      </c>
      <c r="M49" s="31">
        <v>788700</v>
      </c>
      <c r="N49" s="22">
        <f t="shared" si="2"/>
        <v>788700</v>
      </c>
      <c r="O49" s="62">
        <v>0</v>
      </c>
    </row>
    <row r="50" spans="1:15" ht="27.75" customHeight="1">
      <c r="A50" s="5"/>
      <c r="B50" s="48"/>
      <c r="C50" s="48"/>
      <c r="D50" s="6"/>
      <c r="E50" s="6"/>
      <c r="F50" s="6"/>
      <c r="G50" s="6"/>
      <c r="H50" s="7"/>
      <c r="I50" s="119"/>
      <c r="J50" s="125"/>
      <c r="K50" s="27" t="s">
        <v>87</v>
      </c>
      <c r="L50" s="31">
        <v>0</v>
      </c>
      <c r="M50" s="31">
        <v>102800</v>
      </c>
      <c r="N50" s="22">
        <f t="shared" si="2"/>
        <v>102800</v>
      </c>
      <c r="O50" s="62">
        <v>0</v>
      </c>
    </row>
    <row r="51" spans="1:15" ht="34.5" customHeight="1" thickBot="1">
      <c r="A51" s="5"/>
      <c r="B51" s="48"/>
      <c r="C51" s="48"/>
      <c r="D51" s="6"/>
      <c r="E51" s="6"/>
      <c r="F51" s="6"/>
      <c r="G51" s="6"/>
      <c r="H51" s="7"/>
      <c r="I51" s="127"/>
      <c r="J51" s="130"/>
      <c r="K51" s="46" t="s">
        <v>100</v>
      </c>
      <c r="L51" s="101">
        <v>6000</v>
      </c>
      <c r="M51" s="101">
        <v>0</v>
      </c>
      <c r="N51" s="102" t="s">
        <v>104</v>
      </c>
      <c r="O51" s="103">
        <v>0</v>
      </c>
    </row>
    <row r="52" spans="1:15" ht="26.1" customHeight="1">
      <c r="E52" s="2"/>
      <c r="F52" s="2"/>
      <c r="G52" s="2"/>
      <c r="H52" s="4"/>
      <c r="I52" s="3"/>
      <c r="J52" s="3"/>
      <c r="K52" s="3"/>
    </row>
    <row r="53" spans="1:15" ht="26.1" customHeight="1">
      <c r="B53" s="6" t="s">
        <v>40</v>
      </c>
      <c r="C53" s="6"/>
      <c r="E53" s="2"/>
      <c r="F53" s="2"/>
      <c r="G53" s="2"/>
      <c r="H53" s="4"/>
      <c r="I53" s="3"/>
      <c r="J53" s="3"/>
      <c r="K53" s="3"/>
    </row>
    <row r="54" spans="1:15" ht="26.1" customHeight="1">
      <c r="B54" s="2"/>
      <c r="C54" s="2"/>
      <c r="D54" s="2"/>
      <c r="E54" s="2"/>
      <c r="F54" s="2"/>
      <c r="G54" s="2"/>
      <c r="H54" s="4"/>
    </row>
    <row r="55" spans="1:15" ht="21.95" customHeight="1" thickBot="1">
      <c r="B55" s="2"/>
      <c r="C55" s="2"/>
      <c r="D55" s="2"/>
      <c r="E55" s="2"/>
      <c r="F55" s="2"/>
      <c r="G55" s="2"/>
      <c r="H55" s="4"/>
      <c r="I55" s="66"/>
      <c r="J55" s="6"/>
      <c r="K55" s="6"/>
      <c r="L55" s="6"/>
      <c r="M55" s="129" t="s">
        <v>15</v>
      </c>
      <c r="N55" s="129"/>
      <c r="O55" s="129"/>
    </row>
    <row r="56" spans="1:15" ht="21.95" customHeight="1">
      <c r="B56" s="2"/>
      <c r="C56" s="2"/>
      <c r="D56" s="3"/>
      <c r="E56" s="3"/>
      <c r="F56" s="3"/>
      <c r="G56" s="3"/>
      <c r="H56" s="60"/>
      <c r="I56" s="132" t="s">
        <v>33</v>
      </c>
      <c r="J56" s="133"/>
      <c r="K56" s="133"/>
      <c r="L56" s="133"/>
      <c r="M56" s="133"/>
      <c r="N56" s="133"/>
      <c r="O56" s="134"/>
    </row>
    <row r="57" spans="1:15" ht="39" customHeight="1" thickBot="1">
      <c r="B57" s="2"/>
      <c r="C57" s="2"/>
      <c r="D57" s="3"/>
      <c r="E57" s="3"/>
      <c r="F57" s="3"/>
      <c r="G57" s="3"/>
      <c r="H57" s="60"/>
      <c r="I57" s="9" t="s">
        <v>4</v>
      </c>
      <c r="J57" s="10" t="s">
        <v>5</v>
      </c>
      <c r="K57" s="10" t="s">
        <v>6</v>
      </c>
      <c r="L57" s="11" t="s">
        <v>82</v>
      </c>
      <c r="M57" s="11" t="s">
        <v>83</v>
      </c>
      <c r="N57" s="11" t="s">
        <v>34</v>
      </c>
      <c r="O57" s="12" t="s">
        <v>35</v>
      </c>
    </row>
    <row r="58" spans="1:15" ht="34.5" customHeight="1">
      <c r="A58" s="5"/>
      <c r="B58" s="48"/>
      <c r="C58" s="48"/>
      <c r="D58" s="6"/>
      <c r="E58" s="6"/>
      <c r="F58" s="6"/>
      <c r="G58" s="6"/>
      <c r="H58" s="7"/>
      <c r="I58" s="148"/>
      <c r="J58" s="149" t="s">
        <v>18</v>
      </c>
      <c r="K58" s="107" t="s">
        <v>1</v>
      </c>
      <c r="L58" s="108">
        <f>SUM(L59:L64)</f>
        <v>568574</v>
      </c>
      <c r="M58" s="108">
        <f>SUM(M59:M64)</f>
        <v>500801</v>
      </c>
      <c r="N58" s="109" t="s">
        <v>105</v>
      </c>
      <c r="O58" s="110">
        <f t="shared" si="1"/>
        <v>88.080179536876472</v>
      </c>
    </row>
    <row r="59" spans="1:15" ht="37.5" customHeight="1">
      <c r="A59" s="5"/>
      <c r="E59" s="50"/>
      <c r="F59" s="50"/>
      <c r="G59" s="50"/>
      <c r="H59" s="51"/>
      <c r="I59" s="119"/>
      <c r="J59" s="125"/>
      <c r="K59" s="25" t="s">
        <v>41</v>
      </c>
      <c r="L59" s="22">
        <v>329400</v>
      </c>
      <c r="M59" s="22">
        <v>230140</v>
      </c>
      <c r="N59" s="26" t="s">
        <v>106</v>
      </c>
      <c r="O59" s="23">
        <f t="shared" si="1"/>
        <v>69.866423800850029</v>
      </c>
    </row>
    <row r="60" spans="1:15" ht="37.5" customHeight="1">
      <c r="A60" s="5"/>
      <c r="B60" s="6"/>
      <c r="C60" s="6"/>
      <c r="D60" s="6"/>
      <c r="E60" s="6"/>
      <c r="F60" s="6"/>
      <c r="G60" s="6"/>
      <c r="H60" s="7"/>
      <c r="I60" s="119"/>
      <c r="J60" s="125"/>
      <c r="K60" s="27" t="s">
        <v>42</v>
      </c>
      <c r="L60" s="22">
        <v>170000</v>
      </c>
      <c r="M60" s="22">
        <v>199600</v>
      </c>
      <c r="N60" s="22">
        <f t="shared" si="2"/>
        <v>29600</v>
      </c>
      <c r="O60" s="23">
        <f t="shared" si="1"/>
        <v>117.41176470588235</v>
      </c>
    </row>
    <row r="61" spans="1:15" ht="30" customHeight="1">
      <c r="A61" s="5"/>
      <c r="B61" s="50"/>
      <c r="C61" s="50"/>
      <c r="D61" s="52"/>
      <c r="E61" s="49"/>
      <c r="F61" s="49"/>
      <c r="G61" s="53"/>
      <c r="H61" s="64"/>
      <c r="I61" s="119"/>
      <c r="J61" s="125"/>
      <c r="K61" s="27" t="s">
        <v>88</v>
      </c>
      <c r="L61" s="22">
        <v>0</v>
      </c>
      <c r="M61" s="22">
        <v>5500</v>
      </c>
      <c r="N61" s="22">
        <f t="shared" si="2"/>
        <v>5500</v>
      </c>
      <c r="O61" s="62">
        <v>0</v>
      </c>
    </row>
    <row r="62" spans="1:15" ht="39" customHeight="1">
      <c r="B62" s="1"/>
      <c r="C62" s="1"/>
      <c r="D62" s="2"/>
      <c r="E62" s="2"/>
      <c r="F62" s="2"/>
      <c r="G62" s="2"/>
      <c r="H62" s="4"/>
      <c r="I62" s="119"/>
      <c r="J62" s="125"/>
      <c r="K62" s="25" t="s">
        <v>39</v>
      </c>
      <c r="L62" s="21">
        <v>35000</v>
      </c>
      <c r="M62" s="21">
        <v>26200</v>
      </c>
      <c r="N62" s="26" t="s">
        <v>107</v>
      </c>
      <c r="O62" s="23">
        <f t="shared" si="1"/>
        <v>74.857142857142861</v>
      </c>
    </row>
    <row r="63" spans="1:15" ht="40.5" customHeight="1">
      <c r="B63" s="1"/>
      <c r="C63" s="1"/>
      <c r="D63" s="2"/>
      <c r="E63" s="2"/>
      <c r="F63" s="2"/>
      <c r="G63" s="2"/>
      <c r="H63" s="4"/>
      <c r="I63" s="119"/>
      <c r="J63" s="125"/>
      <c r="K63" s="27" t="s">
        <v>43</v>
      </c>
      <c r="L63" s="106">
        <v>27720</v>
      </c>
      <c r="M63" s="106">
        <v>33861</v>
      </c>
      <c r="N63" s="22">
        <f t="shared" si="2"/>
        <v>6141</v>
      </c>
      <c r="O63" s="23">
        <f t="shared" si="1"/>
        <v>122.15367965367965</v>
      </c>
    </row>
    <row r="64" spans="1:15" ht="28.5" customHeight="1">
      <c r="B64" s="3"/>
      <c r="C64" s="3"/>
      <c r="D64" s="3"/>
      <c r="E64" s="3"/>
      <c r="F64" s="3"/>
      <c r="G64" s="3"/>
      <c r="H64" s="60"/>
      <c r="I64" s="120"/>
      <c r="J64" s="126"/>
      <c r="K64" s="111" t="s">
        <v>21</v>
      </c>
      <c r="L64" s="112">
        <v>6454</v>
      </c>
      <c r="M64" s="112">
        <v>5500</v>
      </c>
      <c r="N64" s="81" t="s">
        <v>108</v>
      </c>
      <c r="O64" s="113">
        <f t="shared" ref="O64:O67" si="6">M64/L64*100</f>
        <v>85.218469166408426</v>
      </c>
    </row>
    <row r="65" spans="2:15" ht="24" customHeight="1">
      <c r="B65" s="3"/>
      <c r="C65" s="3"/>
      <c r="D65" s="3"/>
      <c r="E65" s="3"/>
      <c r="F65" s="3"/>
      <c r="G65" s="3"/>
      <c r="H65" s="60"/>
      <c r="I65" s="119" t="s">
        <v>71</v>
      </c>
      <c r="J65" s="146" t="s">
        <v>2</v>
      </c>
      <c r="K65" s="147"/>
      <c r="L65" s="104">
        <f>SUM(L66:L67)</f>
        <v>116287</v>
      </c>
      <c r="M65" s="104">
        <f>SUM(M66:M67)</f>
        <v>45996</v>
      </c>
      <c r="N65" s="105" t="s">
        <v>109</v>
      </c>
      <c r="O65" s="42">
        <f t="shared" si="6"/>
        <v>39.553862426582512</v>
      </c>
    </row>
    <row r="66" spans="2:15" ht="24" customHeight="1">
      <c r="B66" s="3"/>
      <c r="C66" s="3"/>
      <c r="I66" s="119"/>
      <c r="J66" s="124" t="s">
        <v>72</v>
      </c>
      <c r="K66" s="20" t="s">
        <v>19</v>
      </c>
      <c r="L66" s="56">
        <v>116199</v>
      </c>
      <c r="M66" s="56">
        <v>45875</v>
      </c>
      <c r="N66" s="26" t="s">
        <v>110</v>
      </c>
      <c r="O66" s="28">
        <f t="shared" si="6"/>
        <v>39.479685711580998</v>
      </c>
    </row>
    <row r="67" spans="2:15" ht="24" customHeight="1" thickBot="1">
      <c r="B67" s="3"/>
      <c r="C67" s="3"/>
      <c r="I67" s="127"/>
      <c r="J67" s="130"/>
      <c r="K67" s="57" t="s">
        <v>20</v>
      </c>
      <c r="L67" s="58">
        <v>88</v>
      </c>
      <c r="M67" s="58">
        <v>121</v>
      </c>
      <c r="N67" s="45">
        <f t="shared" ref="N67" si="7">M67-L67</f>
        <v>33</v>
      </c>
      <c r="O67" s="47">
        <f t="shared" si="6"/>
        <v>137.5</v>
      </c>
    </row>
    <row r="68" spans="2:15" ht="16.5" customHeight="1"/>
    <row r="71" spans="2:15" ht="16.5" customHeight="1"/>
    <row r="73" spans="2:15" ht="16.5" customHeight="1"/>
    <row r="75" spans="2:15" ht="17.25" customHeight="1"/>
    <row r="78" spans="2:15" ht="24.95" customHeight="1"/>
    <row r="79" spans="2:15" ht="30.2" customHeight="1"/>
    <row r="80" spans="2:15" ht="24.95" customHeight="1"/>
    <row r="81" ht="30.2" customHeight="1"/>
    <row r="82" ht="21" customHeight="1"/>
    <row r="83" ht="30.2" customHeight="1"/>
    <row r="84" ht="22.5" customHeight="1"/>
    <row r="85" ht="22.5" customHeight="1"/>
    <row r="86" ht="28.5" customHeight="1"/>
    <row r="87" ht="24.95" customHeight="1"/>
    <row r="88" ht="27.2" customHeight="1"/>
    <row r="89" ht="20.100000000000001" customHeight="1"/>
    <row r="90" ht="20.100000000000001" customHeight="1"/>
    <row r="91" ht="20.100000000000001" customHeight="1"/>
    <row r="92" ht="24" customHeight="1"/>
    <row r="93" ht="13.5" customHeight="1"/>
    <row r="94" ht="20.100000000000001" customHeight="1"/>
    <row r="95" ht="13.5" customHeight="1"/>
    <row r="96" ht="20.100000000000001" customHeight="1"/>
  </sheetData>
  <mergeCells count="40">
    <mergeCell ref="M55:O55"/>
    <mergeCell ref="I56:O56"/>
    <mergeCell ref="I65:I67"/>
    <mergeCell ref="J65:K65"/>
    <mergeCell ref="J66:J67"/>
    <mergeCell ref="I58:I64"/>
    <mergeCell ref="J58:J64"/>
    <mergeCell ref="M3:O3"/>
    <mergeCell ref="J33:J51"/>
    <mergeCell ref="B1:O1"/>
    <mergeCell ref="B5:H5"/>
    <mergeCell ref="I5:O5"/>
    <mergeCell ref="B7:D7"/>
    <mergeCell ref="I7:K7"/>
    <mergeCell ref="I8:I24"/>
    <mergeCell ref="J17:J24"/>
    <mergeCell ref="I29:I51"/>
    <mergeCell ref="J9:J13"/>
    <mergeCell ref="J14:J16"/>
    <mergeCell ref="J30:J32"/>
    <mergeCell ref="B8:B9"/>
    <mergeCell ref="B10:B12"/>
    <mergeCell ref="B13:B34"/>
    <mergeCell ref="B43:B45"/>
    <mergeCell ref="C44:C45"/>
    <mergeCell ref="C36:C42"/>
    <mergeCell ref="C16:C34"/>
    <mergeCell ref="C35:D35"/>
    <mergeCell ref="C43:D43"/>
    <mergeCell ref="C8:D8"/>
    <mergeCell ref="J8:K8"/>
    <mergeCell ref="C13:D13"/>
    <mergeCell ref="C10:D10"/>
    <mergeCell ref="B35:B42"/>
    <mergeCell ref="J29:K29"/>
    <mergeCell ref="J25:K25"/>
    <mergeCell ref="C14:C15"/>
    <mergeCell ref="C11:C12"/>
    <mergeCell ref="J26:J28"/>
    <mergeCell ref="I25:I28"/>
  </mergeCells>
  <phoneticPr fontId="12" type="noConversion"/>
  <printOptions horizontalCentered="1"/>
  <pageMargins left="0.35433070866141736" right="0.35433070866141736" top="0.51181102362204722" bottom="0.23622047244094491" header="0.39370078740157483" footer="0.39370078740157483"/>
  <pageSetup paperSize="9" scale="58" orientation="portrait" r:id="rId1"/>
  <rowBreaks count="1" manualBreakCount="1">
    <brk id="5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총괄표</vt:lpstr>
      <vt:lpstr>총괄표!Print_Titles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be09</dc:creator>
  <cp:lastModifiedBy>B</cp:lastModifiedBy>
  <cp:lastPrinted>2019-02-23T04:19:04Z</cp:lastPrinted>
  <dcterms:created xsi:type="dcterms:W3CDTF">2009-10-29T06:42:55Z</dcterms:created>
  <dcterms:modified xsi:type="dcterms:W3CDTF">2019-03-29T10:40:11Z</dcterms:modified>
</cp:coreProperties>
</file>