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4240" windowHeight="12555" firstSheet="4" activeTab="13"/>
  </bookViews>
  <sheets>
    <sheet name="주택 건설" sheetId="32" r:id="rId1"/>
    <sheet name="1. 주택현황 및 보급률" sheetId="16" r:id="rId2"/>
    <sheet name="2. 건축허가" sheetId="3" r:id="rId3"/>
    <sheet name="3. 무허가건축물 " sheetId="31" r:id="rId4"/>
    <sheet name="4. 아파트건립" sheetId="5" r:id="rId5"/>
    <sheet name="5.용도지역" sheetId="18" r:id="rId6"/>
    <sheet name="6.도로" sheetId="22" r:id="rId7"/>
    <sheet name="7. 도로시설물" sheetId="26" r:id="rId8"/>
    <sheet name="8. 교량" sheetId="23" r:id="rId9"/>
    <sheet name="9. 하천" sheetId="24" r:id="rId10"/>
    <sheet name="10. 하천부지점용" sheetId="25" r:id="rId11"/>
    <sheet name="11. 개발제한구역" sheetId="19" r:id="rId12"/>
    <sheet name="12. 공원 " sheetId="29" r:id="rId13"/>
    <sheet name="13. 토지거래현황" sheetId="28" r:id="rId14"/>
    <sheet name="Sheet1" sheetId="30" r:id="rId15"/>
  </sheets>
  <definedNames>
    <definedName name="_xlnm.Print_Area" localSheetId="1">'1. 주택현황 및 보급률'!$A$1:$J$18</definedName>
    <definedName name="_xlnm.Print_Area" localSheetId="10">'10. 하천부지점용'!$A$1:$J$23</definedName>
    <definedName name="_xlnm.Print_Area" localSheetId="12">'12. 공원 '!$A$1:$P$25</definedName>
    <definedName name="_xlnm.Print_Area" localSheetId="13">'13. 토지거래현황'!$A$1:$AI$28</definedName>
    <definedName name="_xlnm.Print_Area" localSheetId="2">'2. 건축허가'!$A$1:$AF$31</definedName>
    <definedName name="_xlnm.Print_Area" localSheetId="3">'3. 무허가건축물 '!$A$1:$N$24</definedName>
    <definedName name="_xlnm.Print_Area" localSheetId="4">'4. 아파트건립'!$A$1:$I$32</definedName>
    <definedName name="_xlnm.Print_Area" localSheetId="5">'5.용도지역'!$A$1:$K$36</definedName>
    <definedName name="_xlnm.Print_Area" localSheetId="8">'8. 교량'!$A$1:$N$23</definedName>
  </definedNames>
  <calcPr calcId="125725"/>
</workbook>
</file>

<file path=xl/calcChain.xml><?xml version="1.0" encoding="utf-8"?>
<calcChain xmlns="http://schemas.openxmlformats.org/spreadsheetml/2006/main">
  <c r="J13" i="16"/>
  <c r="J14"/>
  <c r="J15"/>
  <c r="J16"/>
  <c r="J17"/>
  <c r="C23" i="29"/>
  <c r="B23"/>
  <c r="C21"/>
  <c r="B21"/>
  <c r="C19"/>
  <c r="B19"/>
  <c r="C17"/>
  <c r="B17"/>
  <c r="C15"/>
  <c r="B15"/>
  <c r="N14"/>
  <c r="M14"/>
  <c r="L14"/>
  <c r="K14"/>
  <c r="I14"/>
  <c r="H14"/>
  <c r="G14"/>
  <c r="F14"/>
  <c r="E14"/>
  <c r="D14"/>
  <c r="C26" i="28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AI14"/>
  <c r="AH14"/>
  <c r="AG14"/>
  <c r="AF14"/>
  <c r="AE14"/>
  <c r="AD14"/>
  <c r="AC14"/>
  <c r="AB14"/>
  <c r="AA14"/>
  <c r="Z14"/>
  <c r="Y14"/>
  <c r="X14"/>
  <c r="R14"/>
  <c r="Q14"/>
  <c r="P14"/>
  <c r="O14"/>
  <c r="N14"/>
  <c r="M14"/>
  <c r="K14"/>
  <c r="J14"/>
  <c r="I14"/>
  <c r="H14"/>
  <c r="G14"/>
  <c r="F14"/>
  <c r="E14"/>
  <c r="D14"/>
  <c r="B14" l="1"/>
  <c r="C14"/>
  <c r="B14" i="29"/>
  <c r="C14"/>
  <c r="E11" i="25"/>
  <c r="D11"/>
  <c r="D9" i="23"/>
  <c r="B9"/>
  <c r="B20" i="19"/>
  <c r="E13" i="18"/>
  <c r="C17" i="16" l="1"/>
  <c r="C16"/>
  <c r="C15"/>
  <c r="C14"/>
  <c r="C13"/>
  <c r="C12"/>
  <c r="I30" i="5"/>
  <c r="B14"/>
  <c r="B13"/>
  <c r="B10"/>
  <c r="E14"/>
  <c r="F14"/>
  <c r="F13"/>
  <c r="F11"/>
  <c r="C9" i="16"/>
  <c r="F10" i="5" l="1"/>
  <c r="H12" i="3" l="1"/>
  <c r="H11"/>
  <c r="E24"/>
  <c r="F24"/>
  <c r="G24"/>
  <c r="H24"/>
  <c r="H23"/>
  <c r="G23"/>
  <c r="F23"/>
  <c r="E23"/>
  <c r="H18"/>
  <c r="G18"/>
  <c r="F18"/>
  <c r="E18"/>
  <c r="D18"/>
  <c r="H17"/>
  <c r="G17"/>
  <c r="F17"/>
  <c r="E17"/>
  <c r="H15"/>
  <c r="G15"/>
  <c r="F15"/>
  <c r="E15"/>
  <c r="C15"/>
  <c r="H14"/>
  <c r="G14"/>
  <c r="F14"/>
  <c r="E14"/>
  <c r="D14"/>
  <c r="C14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C26" i="5"/>
  <c r="D26"/>
  <c r="E26"/>
  <c r="F26"/>
  <c r="G26"/>
  <c r="H26"/>
  <c r="I26"/>
  <c r="B26"/>
  <c r="H10"/>
  <c r="D10"/>
  <c r="E10"/>
  <c r="G10"/>
  <c r="G11" i="3"/>
  <c r="C11"/>
  <c r="J12" i="16" l="1"/>
  <c r="B14" i="3"/>
  <c r="Z11"/>
  <c r="Z12"/>
  <c r="Z14"/>
  <c r="Z15"/>
  <c r="Z17"/>
  <c r="Z18"/>
  <c r="Z20"/>
  <c r="Z21"/>
  <c r="Z23"/>
  <c r="Z24"/>
  <c r="Z26"/>
  <c r="Z27"/>
  <c r="Z29"/>
  <c r="Z30"/>
  <c r="R11"/>
  <c r="R12"/>
  <c r="R14"/>
  <c r="R15"/>
  <c r="R17"/>
  <c r="R18"/>
  <c r="R20"/>
  <c r="R21"/>
  <c r="R23"/>
  <c r="R24"/>
  <c r="R26"/>
  <c r="R27"/>
  <c r="R29"/>
  <c r="R30"/>
  <c r="J11"/>
  <c r="J12"/>
  <c r="J14"/>
  <c r="J15"/>
  <c r="J17"/>
  <c r="J18"/>
  <c r="J20"/>
  <c r="J21"/>
  <c r="J23"/>
  <c r="J24"/>
  <c r="J26"/>
  <c r="J27"/>
  <c r="J29"/>
  <c r="J30"/>
  <c r="D21"/>
  <c r="Z9" l="1"/>
  <c r="Z8"/>
  <c r="R9"/>
  <c r="R8"/>
  <c r="J9"/>
  <c r="J8"/>
  <c r="C12" l="1"/>
  <c r="D12"/>
  <c r="E12"/>
  <c r="F12"/>
  <c r="G12"/>
  <c r="D15"/>
  <c r="B15" s="1"/>
  <c r="C17"/>
  <c r="D17"/>
  <c r="C18"/>
  <c r="C20"/>
  <c r="D20"/>
  <c r="E20"/>
  <c r="F20"/>
  <c r="G20"/>
  <c r="H20"/>
  <c r="H8" s="1"/>
  <c r="C21"/>
  <c r="E21"/>
  <c r="F21"/>
  <c r="G21"/>
  <c r="H21"/>
  <c r="C23"/>
  <c r="D23"/>
  <c r="C24"/>
  <c r="D24"/>
  <c r="E11"/>
  <c r="D11"/>
  <c r="F11"/>
  <c r="B29" l="1"/>
  <c r="B30"/>
  <c r="G8"/>
  <c r="C8"/>
  <c r="B17"/>
  <c r="B11"/>
  <c r="B12"/>
  <c r="B26"/>
  <c r="B21"/>
  <c r="B20"/>
  <c r="B18"/>
  <c r="B27"/>
  <c r="B24"/>
  <c r="C9"/>
  <c r="B23"/>
  <c r="D9"/>
  <c r="D8"/>
  <c r="H9"/>
  <c r="F8"/>
  <c r="F9"/>
  <c r="E9"/>
  <c r="E8"/>
  <c r="G9"/>
  <c r="B8" l="1"/>
  <c r="B9"/>
</calcChain>
</file>

<file path=xl/comments1.xml><?xml version="1.0" encoding="utf-8"?>
<comments xmlns="http://schemas.openxmlformats.org/spreadsheetml/2006/main">
  <authors>
    <author>atec</author>
  </authors>
  <commentList>
    <comment ref="B5" authorId="0">
      <text>
        <r>
          <rPr>
            <b/>
            <sz val="9"/>
            <color indexed="81"/>
            <rFont val="돋움"/>
            <family val="3"/>
            <charset val="129"/>
          </rPr>
          <t>서식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
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입력되어있어서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자동계산되지만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요망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육교</t>
        </r>
        <r>
          <rPr>
            <sz val="9"/>
            <color indexed="81"/>
            <rFont val="Tahoma"/>
            <family val="2"/>
          </rPr>
          <t xml:space="preserve"> 13</t>
        </r>
        <r>
          <rPr>
            <sz val="9"/>
            <color indexed="81"/>
            <rFont val="돋움"/>
            <family val="3"/>
            <charset val="129"/>
          </rPr>
          <t>개소</t>
        </r>
        <r>
          <rPr>
            <sz val="9"/>
            <color indexed="81"/>
            <rFont val="Tahoma"/>
            <family val="2"/>
          </rPr>
          <t xml:space="preserve"> -&gt;10</t>
        </r>
        <r>
          <rPr>
            <sz val="9"/>
            <color indexed="81"/>
            <rFont val="돋움"/>
            <family val="3"/>
            <charset val="129"/>
          </rPr>
          <t xml:space="preserve">개소
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철거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 xml:space="preserve">
동부육교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sz val="9"/>
            <color indexed="81"/>
            <rFont val="돋움"/>
            <family val="3"/>
            <charset val="129"/>
          </rPr>
          <t>신천육교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sz val="9"/>
            <color indexed="81"/>
            <rFont val="돋움"/>
            <family val="3"/>
            <charset val="129"/>
          </rPr>
          <t>일광육교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sz val="9"/>
            <color indexed="81"/>
            <rFont val="돋움"/>
            <family val="3"/>
            <charset val="129"/>
          </rPr>
          <t xml:space="preserve">월내철도육교
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누락추가</t>
        </r>
        <r>
          <rPr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돋움"/>
            <family val="3"/>
            <charset val="129"/>
          </rPr>
          <t>내리육교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개소는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줄었으나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면적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증가</t>
        </r>
      </text>
    </comment>
  </commentList>
</comments>
</file>

<file path=xl/sharedStrings.xml><?xml version="1.0" encoding="utf-8"?>
<sst xmlns="http://schemas.openxmlformats.org/spreadsheetml/2006/main" count="1365" uniqueCount="425">
  <si>
    <r>
      <t xml:space="preserve">1. </t>
    </r>
    <r>
      <rPr>
        <sz val="20"/>
        <color rgb="FF000000"/>
        <rFont val="한양신명조"/>
        <family val="3"/>
        <charset val="129"/>
      </rPr>
      <t>주택현황 및 보급률</t>
    </r>
  </si>
  <si>
    <t>Type of Housing Units and Housing supply rate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</si>
  <si>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가구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호</t>
    </r>
    <r>
      <rPr>
        <sz val="10"/>
        <color rgb="FF000000"/>
        <rFont val="휴먼명조"/>
        <family val="3"/>
        <charset val="129"/>
      </rPr>
      <t>)</t>
    </r>
  </si>
  <si>
    <t>(Unit : Households, House)</t>
  </si>
  <si>
    <t xml:space="preserve">  </t>
  </si>
  <si>
    <t>No. of</t>
  </si>
  <si>
    <t>아 파 트</t>
  </si>
  <si>
    <t>Apartment</t>
  </si>
  <si>
    <t>연립주택</t>
  </si>
  <si>
    <t>2 0 1 3</t>
  </si>
  <si>
    <t>2 0 1 4</t>
  </si>
  <si>
    <t>기 장 읍</t>
  </si>
  <si>
    <t>장 안 읍</t>
  </si>
  <si>
    <t>일 광 면</t>
  </si>
  <si>
    <t>정 관 읍</t>
  </si>
  <si>
    <t>철 마 면</t>
  </si>
  <si>
    <t>-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</si>
  <si>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창조건축과</t>
    </r>
  </si>
  <si>
    <t>2 0 1 5</t>
    <phoneticPr fontId="1" type="noConversion"/>
  </si>
  <si>
    <t>Building Construction Permits</t>
  </si>
  <si>
    <t>콘크리트</t>
  </si>
  <si>
    <t>Concrete</t>
  </si>
  <si>
    <t>철 골</t>
  </si>
  <si>
    <t>Steel frame</t>
  </si>
  <si>
    <t>조 적</t>
  </si>
  <si>
    <t>Masonry</t>
  </si>
  <si>
    <t>철골철근</t>
  </si>
  <si>
    <t>ferroconcrete</t>
  </si>
  <si>
    <t>나 무</t>
  </si>
  <si>
    <t>Wooden</t>
  </si>
  <si>
    <t>기 타</t>
  </si>
  <si>
    <t>Others</t>
  </si>
  <si>
    <t>동 수</t>
  </si>
  <si>
    <t>연 면 적</t>
  </si>
  <si>
    <t>주 거 용</t>
  </si>
  <si>
    <t>농림수산업용</t>
  </si>
  <si>
    <t>광 공 업</t>
  </si>
  <si>
    <t>상 업 용</t>
  </si>
  <si>
    <t>공 공 용</t>
  </si>
  <si>
    <t>Building Construction Permits(Cont'd)</t>
  </si>
  <si>
    <t>Illegal Buildings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</si>
  <si>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동수</t>
    </r>
    <r>
      <rPr>
        <sz val="10"/>
        <color rgb="FF000000"/>
        <rFont val="휴먼명조"/>
        <family val="3"/>
        <charset val="129"/>
      </rPr>
      <t>)</t>
    </r>
  </si>
  <si>
    <t>(Unit : Building)</t>
  </si>
  <si>
    <t>주택</t>
  </si>
  <si>
    <t>주택이외</t>
  </si>
  <si>
    <t>Kijang-eup</t>
  </si>
  <si>
    <t>Jangan-eup</t>
  </si>
  <si>
    <t>Ilgwang-myeon</t>
  </si>
  <si>
    <t>Jeonggwan-eup</t>
  </si>
  <si>
    <t>Cheolma-myeon</t>
  </si>
  <si>
    <t>Illegal Buildings(Cont'd)</t>
  </si>
  <si>
    <t>철 거</t>
  </si>
  <si>
    <t>Demolished</t>
  </si>
  <si>
    <t>재개발</t>
  </si>
  <si>
    <t>Redeveloped</t>
  </si>
  <si>
    <t>보 상</t>
  </si>
  <si>
    <t>Compensated</t>
  </si>
  <si>
    <t>Construction of Apartment</t>
  </si>
  <si>
    <t>buildings</t>
  </si>
  <si>
    <t>주택수</t>
  </si>
  <si>
    <t>houses</t>
  </si>
  <si>
    <t>규 모 별 주 택 수</t>
  </si>
  <si>
    <t>House by size</t>
  </si>
  <si>
    <t>이하</t>
  </si>
  <si>
    <t>초과</t>
  </si>
  <si>
    <t>층 수 별 주 택 수</t>
  </si>
  <si>
    <t>House by floor number</t>
  </si>
  <si>
    <t>floor or less</t>
  </si>
  <si>
    <t>floor or higher</t>
  </si>
  <si>
    <t>Building</t>
  </si>
  <si>
    <t>Houses</t>
  </si>
  <si>
    <t>4. 아 파 트 건 립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</si>
  <si>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>단위：개수</t>
    </r>
    <r>
      <rPr>
        <sz val="10"/>
        <color rgb="FF000000"/>
        <rFont val="휴먼명조"/>
        <family val="3"/>
        <charset val="129"/>
      </rPr>
      <t xml:space="preserve">) </t>
    </r>
    <phoneticPr fontId="1" type="noConversion"/>
  </si>
  <si>
    <t>(Unit：Number)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</si>
  <si>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창조건축과
주 : 1) 사업승인기준 Based on business shares approved
※ 단년도수치(누적수치아님)</t>
    </r>
    <phoneticPr fontId="1" type="noConversion"/>
  </si>
  <si>
    <t>-</t>
    <phoneticPr fontId="1" type="noConversion"/>
  </si>
  <si>
    <t>Total (B)</t>
    <phoneticPr fontId="1" type="noConversion"/>
  </si>
  <si>
    <t>Row house</t>
    <phoneticPr fontId="1" type="noConversion"/>
  </si>
  <si>
    <t>Apartment units in a private house</t>
    <phoneticPr fontId="1" type="noConversion"/>
  </si>
  <si>
    <t>다가구
주택</t>
    <phoneticPr fontId="1" type="noConversion"/>
  </si>
  <si>
    <t>Multi family house</t>
    <phoneticPr fontId="1" type="noConversion"/>
  </si>
  <si>
    <t>주 택 수 Number of houses by type of housing unit</t>
  </si>
  <si>
    <t>합계2)</t>
  </si>
  <si>
    <t>주택 보급율 (%) Housing supply rate (B)/(A)*100</t>
    <phoneticPr fontId="1" type="noConversion"/>
  </si>
  <si>
    <t>다세대
주택</t>
    <phoneticPr fontId="1" type="noConversion"/>
  </si>
  <si>
    <r>
      <t xml:space="preserve">3. </t>
    </r>
    <r>
      <rPr>
        <sz val="20"/>
        <color theme="1"/>
        <rFont val="한양신명조"/>
        <family val="3"/>
        <charset val="129"/>
      </rPr>
      <t>무 허 가 건 축 물</t>
    </r>
  </si>
  <si>
    <r>
      <t xml:space="preserve">3. </t>
    </r>
    <r>
      <rPr>
        <sz val="20"/>
        <color theme="1"/>
        <rFont val="한양신명조"/>
        <family val="3"/>
        <charset val="129"/>
      </rPr>
      <t>무 허 가 건 축 물</t>
    </r>
    <r>
      <rPr>
        <sz val="20"/>
        <color theme="1"/>
        <rFont val="명조"/>
        <family val="3"/>
        <charset val="129"/>
      </rPr>
      <t>(</t>
    </r>
    <r>
      <rPr>
        <sz val="20"/>
        <color theme="1"/>
        <rFont val="한양신명조"/>
        <family val="3"/>
        <charset val="129"/>
      </rPr>
      <t>계속</t>
    </r>
    <r>
      <rPr>
        <sz val="20"/>
        <color theme="1"/>
        <rFont val="명조"/>
        <family val="3"/>
        <charset val="129"/>
      </rPr>
      <t>)</t>
    </r>
  </si>
  <si>
    <t>Detached dwelling</t>
    <phoneticPr fontId="1" type="noConversion"/>
  </si>
  <si>
    <t>단 독
주 택</t>
    <phoneticPr fontId="1" type="noConversion"/>
  </si>
  <si>
    <t>비거주용 건물내주택 Dwelling units in the building not intended for human habitation</t>
    <phoneticPr fontId="1" type="noConversion"/>
  </si>
  <si>
    <t>일반가구수1)
 No. Of general Households (A)</t>
    <phoneticPr fontId="1" type="noConversion"/>
  </si>
  <si>
    <t>합 계 Total</t>
  </si>
  <si>
    <t>신 축 New building</t>
  </si>
  <si>
    <t>증축 · 개축 · 이전 · 대수선 Extension / reconstruction</t>
  </si>
  <si>
    <t>용 도 변 경 Change of use</t>
  </si>
  <si>
    <t>정리현황 Disposal of illegal buildings</t>
  </si>
  <si>
    <t>건축물별 By buildings</t>
  </si>
  <si>
    <t>수 단 별 By means</t>
  </si>
  <si>
    <t>Housing unit</t>
    <phoneticPr fontId="1" type="noConversion"/>
  </si>
  <si>
    <t>Non-housing unit</t>
    <phoneticPr fontId="1" type="noConversion"/>
  </si>
  <si>
    <t>전년도말 잔여동수 No. of remaining illegal buildings (at the end of previous year)</t>
    <phoneticPr fontId="1" type="noConversion"/>
  </si>
  <si>
    <t>신 규 발 생 Newly built</t>
    <phoneticPr fontId="1" type="noConversion"/>
  </si>
  <si>
    <t>금년말 잔여동수 No. of remaining illegal buildings (Current year-end)</t>
    <phoneticPr fontId="1" type="noConversion"/>
  </si>
  <si>
    <t>주택 Housing unit</t>
    <phoneticPr fontId="1" type="noConversion"/>
  </si>
  <si>
    <t>주택이외 Non-housing unit</t>
    <phoneticPr fontId="1" type="noConversion"/>
  </si>
  <si>
    <t>40㎡</t>
  </si>
  <si>
    <t>40～60㎡</t>
  </si>
  <si>
    <t>60～85㎡</t>
  </si>
  <si>
    <t>85～135㎡</t>
  </si>
  <si>
    <t>135㎡</t>
  </si>
  <si>
    <t>5층 이하</t>
  </si>
  <si>
    <t>6～10층</t>
  </si>
  <si>
    <t>11～20층</t>
  </si>
  <si>
    <t>21층 이상</t>
  </si>
  <si>
    <t>기 장 읍
Kijang-eup</t>
    <phoneticPr fontId="1" type="noConversion"/>
  </si>
  <si>
    <t>장 안 읍
Jangan-eup</t>
    <phoneticPr fontId="1" type="noConversion"/>
  </si>
  <si>
    <t>정 관 읍
Jeonggwan-eup</t>
    <phoneticPr fontId="1" type="noConversion"/>
  </si>
  <si>
    <t>일 광 면
Ilgwang-myeon</t>
    <phoneticPr fontId="1" type="noConversion"/>
  </si>
  <si>
    <t>철 마 면
Cheolma-myeon</t>
    <phoneticPr fontId="1" type="noConversion"/>
  </si>
  <si>
    <t>2 0 1 6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</si>
  <si>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창조건축과
주 : 1) 일반가구를 대상으로 집계(비혈연가구, 1인가구 포함)
단, 집단가구(6인이상 비혈연가구, 기숙사, 사회시설 등) 및 외국인가구는 제외
2) 주택수 합계에 비거주용건물내주택 포함(2014년 오류수정)
3) 주택수합계에서 다가구주택은 제외</t>
    </r>
    <phoneticPr fontId="1" type="noConversion"/>
  </si>
  <si>
    <r>
      <t xml:space="preserve">2. </t>
    </r>
    <r>
      <rPr>
        <sz val="20"/>
        <rFont val="한양신명조"/>
        <family val="3"/>
        <charset val="129"/>
      </rPr>
      <t>건 축 허 가</t>
    </r>
  </si>
  <si>
    <r>
      <t xml:space="preserve">2. </t>
    </r>
    <r>
      <rPr>
        <sz val="20"/>
        <rFont val="한양신명조"/>
        <family val="3"/>
        <charset val="129"/>
      </rPr>
      <t>건 축 허 가</t>
    </r>
    <r>
      <rPr>
        <sz val="20"/>
        <rFont val="명조"/>
        <family val="3"/>
        <charset val="129"/>
      </rPr>
      <t>(</t>
    </r>
    <r>
      <rPr>
        <sz val="20"/>
        <rFont val="한양신명조"/>
        <family val="3"/>
        <charset val="129"/>
      </rPr>
      <t>계속</t>
    </r>
    <r>
      <rPr>
        <sz val="20"/>
        <rFont val="명조"/>
        <family val="3"/>
        <charset val="129"/>
      </rPr>
      <t>)</t>
    </r>
  </si>
  <si>
    <r>
      <t>(</t>
    </r>
    <r>
      <rPr>
        <sz val="10"/>
        <rFont val="맑은 고딕"/>
        <family val="3"/>
        <charset val="129"/>
        <scheme val="minor"/>
      </rPr>
      <t xml:space="preserve">단위 </t>
    </r>
    <r>
      <rPr>
        <sz val="10"/>
        <rFont val="휴먼명조"/>
        <family val="3"/>
        <charset val="129"/>
      </rPr>
      <t xml:space="preserve">: </t>
    </r>
    <r>
      <rPr>
        <sz val="10"/>
        <rFont val="맑은 고딕"/>
        <family val="3"/>
        <charset val="129"/>
        <scheme val="minor"/>
      </rPr>
      <t>동수</t>
    </r>
    <r>
      <rPr>
        <sz val="10"/>
        <rFont val="휴먼명조"/>
        <family val="3"/>
        <charset val="129"/>
      </rPr>
      <t xml:space="preserve">, </t>
    </r>
    <r>
      <rPr>
        <sz val="10"/>
        <rFont val="맑은 고딕"/>
        <family val="3"/>
        <charset val="129"/>
        <scheme val="minor"/>
      </rPr>
      <t>㎡</t>
    </r>
    <r>
      <rPr>
        <sz val="10"/>
        <rFont val="휴먼명조"/>
        <family val="3"/>
        <charset val="129"/>
      </rPr>
      <t>)</t>
    </r>
  </si>
  <si>
    <r>
      <t xml:space="preserve">(Unit : Building, </t>
    </r>
    <r>
      <rPr>
        <sz val="10"/>
        <rFont val="맑은 고딕"/>
        <family val="3"/>
        <charset val="129"/>
        <scheme val="minor"/>
      </rPr>
      <t>㎡</t>
    </r>
    <r>
      <rPr>
        <sz val="10"/>
        <rFont val="휴먼명조"/>
        <family val="3"/>
        <charset val="129"/>
      </rPr>
      <t>)</t>
    </r>
  </si>
  <si>
    <t>농림수산업용</t>
    <phoneticPr fontId="1" type="noConversion"/>
  </si>
  <si>
    <r>
      <t>교육</t>
    </r>
    <r>
      <rPr>
        <b/>
        <sz val="10"/>
        <rFont val="휴먼명조"/>
        <family val="3"/>
        <charset val="129"/>
      </rPr>
      <t>/</t>
    </r>
    <r>
      <rPr>
        <b/>
        <sz val="10"/>
        <rFont val="맑은 고딕"/>
        <family val="3"/>
        <charset val="129"/>
        <scheme val="minor"/>
      </rPr>
      <t>사회용</t>
    </r>
    <phoneticPr fontId="1" type="noConversion"/>
  </si>
  <si>
    <r>
      <t xml:space="preserve">자료 </t>
    </r>
    <r>
      <rPr>
        <sz val="10"/>
        <rFont val="휴먼명조"/>
        <family val="3"/>
        <charset val="129"/>
      </rPr>
      <t xml:space="preserve">: </t>
    </r>
    <r>
      <rPr>
        <sz val="10"/>
        <rFont val="맑은 고딕"/>
        <family val="3"/>
        <charset val="129"/>
        <scheme val="minor"/>
      </rPr>
      <t>창조건축과</t>
    </r>
  </si>
  <si>
    <t>2 0 1 7</t>
    <phoneticPr fontId="1" type="noConversion"/>
  </si>
  <si>
    <t>-</t>
    <phoneticPr fontId="1" type="noConversion"/>
  </si>
  <si>
    <r>
      <t xml:space="preserve">5. </t>
    </r>
    <r>
      <rPr>
        <sz val="20"/>
        <color rgb="FF000000"/>
        <rFont val="한양신명조"/>
        <family val="3"/>
        <charset val="129"/>
      </rPr>
      <t>용 도 지 역</t>
    </r>
  </si>
  <si>
    <t>Specific Use Area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</si>
  <si>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>)</t>
    </r>
  </si>
  <si>
    <r>
      <t>(Unit : Person, 1,000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</si>
  <si>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인구 Population</t>
  </si>
  <si>
    <t>용도지역</t>
  </si>
  <si>
    <t>도시지역 Urban Area</t>
  </si>
  <si>
    <t>도시지역</t>
  </si>
  <si>
    <t>비도시지역</t>
  </si>
  <si>
    <t>총 합계</t>
  </si>
  <si>
    <t>주거지역 Residential zone</t>
  </si>
  <si>
    <t>인 구1)</t>
  </si>
  <si>
    <t>Grand</t>
  </si>
  <si>
    <t>전용주거지역 Residential only</t>
  </si>
  <si>
    <t>Urban</t>
  </si>
  <si>
    <t>Rural</t>
  </si>
  <si>
    <t>total</t>
  </si>
  <si>
    <t>제1종 전용</t>
  </si>
  <si>
    <t>제2종 전용</t>
  </si>
  <si>
    <t>1st Exclusive</t>
  </si>
  <si>
    <t>2nd Exclusive</t>
    <phoneticPr fontId="1" type="noConversion"/>
  </si>
  <si>
    <t>상업 Commercial zone</t>
  </si>
  <si>
    <t>일반주거지역 General residential</t>
  </si>
  <si>
    <t>준주거지역 Semi residential</t>
    <phoneticPr fontId="1" type="noConversion"/>
  </si>
  <si>
    <t>중심   Central</t>
    <phoneticPr fontId="1" type="noConversion"/>
  </si>
  <si>
    <t>일반  General</t>
    <phoneticPr fontId="1" type="noConversion"/>
  </si>
  <si>
    <t>근린 Neighbor-hood</t>
    <phoneticPr fontId="1" type="noConversion"/>
  </si>
  <si>
    <t>유통 Distribu-tional</t>
    <phoneticPr fontId="1" type="noConversion"/>
  </si>
  <si>
    <t>제3종 일반</t>
  </si>
  <si>
    <t>3rd Exclusive</t>
    <phoneticPr fontId="1" type="noConversion"/>
  </si>
  <si>
    <t>공업지역 Industrial zone</t>
  </si>
  <si>
    <t>녹지지역 Green zone</t>
  </si>
  <si>
    <t>미지정
Unspecified</t>
    <phoneticPr fontId="1" type="noConversion"/>
  </si>
  <si>
    <t>전용</t>
  </si>
  <si>
    <t>일반</t>
  </si>
  <si>
    <t>준공업</t>
  </si>
  <si>
    <t>보전</t>
  </si>
  <si>
    <t>생산</t>
  </si>
  <si>
    <t>자연</t>
  </si>
  <si>
    <t>Exclusive</t>
  </si>
  <si>
    <t>General</t>
  </si>
  <si>
    <t>Mixed</t>
  </si>
  <si>
    <t>Preserved</t>
  </si>
  <si>
    <t>Agricultural</t>
  </si>
  <si>
    <t>Natural</t>
  </si>
  <si>
    <t>149,934,21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</si>
  <si>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휴먼도시과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</si>
  <si>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부산도시기본계획의 생활권별 인구배분계획에 따름</t>
    </r>
  </si>
  <si>
    <r>
      <t xml:space="preserve">11. </t>
    </r>
    <r>
      <rPr>
        <sz val="20"/>
        <color theme="1"/>
        <rFont val="한양신명조"/>
        <family val="3"/>
        <charset val="129"/>
      </rPr>
      <t>개 발 제 한 구 역</t>
    </r>
  </si>
  <si>
    <t>Areas of Restricted Development(Green Belts)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</si>
  <si>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개수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가구수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</si>
  <si>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Each, Household, Person)</t>
  </si>
  <si>
    <t>현  황 Status</t>
  </si>
  <si>
    <t>면 적(㎢) Area</t>
  </si>
  <si>
    <t>읍면수 No.of Eup·Myeon</t>
    <phoneticPr fontId="1" type="noConversion"/>
  </si>
  <si>
    <t>가  구 Households</t>
    <phoneticPr fontId="1" type="noConversion"/>
  </si>
  <si>
    <t>인  구 Population</t>
    <phoneticPr fontId="1" type="noConversion"/>
  </si>
  <si>
    <t>대  지 Building land</t>
    <phoneticPr fontId="1" type="noConversion"/>
  </si>
  <si>
    <t>임  야 Forest field</t>
    <phoneticPr fontId="1" type="noConversion"/>
  </si>
  <si>
    <t>전 Dry paddy</t>
    <phoneticPr fontId="1" type="noConversion"/>
  </si>
  <si>
    <t>답 Rice paddy</t>
    <phoneticPr fontId="1" type="noConversion"/>
  </si>
  <si>
    <t>기 타1) Others</t>
    <phoneticPr fontId="1" type="noConversion"/>
  </si>
  <si>
    <t>남</t>
  </si>
  <si>
    <t>여</t>
  </si>
  <si>
    <t>Male</t>
  </si>
  <si>
    <t>Female</t>
  </si>
  <si>
    <t>2 0 1 5</t>
    <phoneticPr fontId="1" type="noConversion"/>
  </si>
  <si>
    <t>2 0 1 6</t>
    <phoneticPr fontId="1" type="noConversion"/>
  </si>
  <si>
    <t>2 0 1 7</t>
    <phoneticPr fontId="1" type="noConversion"/>
  </si>
  <si>
    <t>건 축 물(동수) Number of Buildings</t>
  </si>
  <si>
    <t>도로 및 상하수도 등 공공용시설 Public facilities</t>
    <phoneticPr fontId="1" type="noConversion"/>
  </si>
  <si>
    <t>농림수산업용 시설 Agriculture, forestry &amp; fishing facilies</t>
    <phoneticPr fontId="1" type="noConversion"/>
  </si>
  <si>
    <t>주택 및 근린생활시설 House &amp; neighboring convenience facilities</t>
    <phoneticPr fontId="1" type="noConversion"/>
  </si>
  <si>
    <t>주민 공동 이용시설 Common use facilities for residents</t>
    <phoneticPr fontId="1" type="noConversion"/>
  </si>
  <si>
    <t>실외체육시설 Outdoor sports facilities</t>
    <phoneticPr fontId="1" type="noConversion"/>
  </si>
  <si>
    <t>도시민의 여가활용시설 Citizen's leisure facilities</t>
    <phoneticPr fontId="1" type="noConversion"/>
  </si>
  <si>
    <t>국방군사시설 National denfense &amp; military facilities</t>
    <phoneticPr fontId="1" type="noConversion"/>
  </si>
  <si>
    <t>학교 및 전기공급 등 공익시설 Public beneficial facilities</t>
    <phoneticPr fontId="1" type="noConversion"/>
  </si>
  <si>
    <t>기 타 Others</t>
    <phoneticPr fontId="1" type="noConversion"/>
  </si>
  <si>
    <t>기 타 Others</t>
    <phoneticPr fontId="1" type="noConversion"/>
  </si>
  <si>
    <t>-</t>
    <phoneticPr fontId="1" type="noConversion"/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</si>
  <si>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 xml:space="preserve">잡종지 포함 </t>
    </r>
    <r>
      <rPr>
        <sz val="10"/>
        <color rgb="FF000000"/>
        <rFont val="휴먼명조"/>
        <family val="3"/>
        <charset val="129"/>
      </rPr>
      <t xml:space="preserve">2) </t>
    </r>
    <r>
      <rPr>
        <sz val="10"/>
        <color rgb="FF000000"/>
        <rFont val="맑은 고딕"/>
        <family val="3"/>
        <charset val="129"/>
        <scheme val="minor"/>
      </rPr>
      <t>무허가건물 포함</t>
    </r>
  </si>
  <si>
    <r>
      <t xml:space="preserve">6. </t>
    </r>
    <r>
      <rPr>
        <sz val="20"/>
        <color rgb="FF000000"/>
        <rFont val="한양신명조"/>
        <family val="3"/>
        <charset val="129"/>
      </rPr>
      <t>도 로</t>
    </r>
  </si>
  <si>
    <t>Roads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</si>
  <si>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m,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, %)</t>
    </r>
  </si>
  <si>
    <r>
      <t xml:space="preserve">(Unit : m,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, %)</t>
    </r>
  </si>
  <si>
    <t>합  계  Total</t>
  </si>
  <si>
    <t>고속도로</t>
  </si>
  <si>
    <t>Highway</t>
  </si>
  <si>
    <t>연 장
 Length</t>
    <phoneticPr fontId="1" type="noConversion"/>
  </si>
  <si>
    <t xml:space="preserve">포 장 Paved </t>
  </si>
  <si>
    <t>미포장 Unpaved</t>
    <phoneticPr fontId="1" type="noConversion"/>
  </si>
  <si>
    <t>미개통 Unimproved</t>
    <phoneticPr fontId="1" type="noConversion"/>
  </si>
  <si>
    <t>포장률</t>
  </si>
  <si>
    <t>(%)</t>
  </si>
  <si>
    <t xml:space="preserve">일 반 국 도 </t>
  </si>
  <si>
    <t>General national road</t>
  </si>
  <si>
    <t>연 장
Length</t>
    <phoneticPr fontId="1" type="noConversion"/>
  </si>
  <si>
    <t>미포장Unpaved</t>
    <phoneticPr fontId="1" type="noConversion"/>
  </si>
  <si>
    <t>미개통
Unimproved</t>
    <phoneticPr fontId="1" type="noConversion"/>
  </si>
  <si>
    <t>2 0 1 5</t>
  </si>
  <si>
    <t>광역시도/지방도/구․군도 Metropolitan ․ Si ․ Gu ․ Gun road</t>
  </si>
  <si>
    <t>연 장</t>
  </si>
  <si>
    <t>미포장</t>
  </si>
  <si>
    <t>미개통</t>
  </si>
  <si>
    <t>Length</t>
  </si>
  <si>
    <t>포장률(%)</t>
  </si>
  <si>
    <t>Unpaved</t>
  </si>
  <si>
    <t>Unimproved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</si>
  <si>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도시기반조성과</t>
    </r>
  </si>
  <si>
    <r>
      <t xml:space="preserve">8. </t>
    </r>
    <r>
      <rPr>
        <sz val="20"/>
        <color rgb="FF000000"/>
        <rFont val="한양신명조"/>
        <family val="3"/>
        <charset val="129"/>
      </rPr>
      <t>교 량</t>
    </r>
  </si>
  <si>
    <t>Bridges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</si>
  <si>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, m)</t>
    </r>
  </si>
  <si>
    <t>(Unit : Number, m)</t>
  </si>
  <si>
    <t>합 계</t>
  </si>
  <si>
    <t>고속도로</t>
    <phoneticPr fontId="1" type="noConversion"/>
  </si>
  <si>
    <t>일반국도</t>
  </si>
  <si>
    <t>Total</t>
  </si>
  <si>
    <t>Highway</t>
    <phoneticPr fontId="1" type="noConversion"/>
  </si>
  <si>
    <t>General national road</t>
    <phoneticPr fontId="1" type="noConversion"/>
  </si>
  <si>
    <t>개소</t>
  </si>
  <si>
    <t>연장</t>
  </si>
  <si>
    <t>Number</t>
  </si>
  <si>
    <t>특별․광역시도</t>
  </si>
  <si>
    <t>지 방 도</t>
  </si>
  <si>
    <t>시․군도</t>
  </si>
  <si>
    <t>국가지원지방도</t>
  </si>
  <si>
    <t>Special/Metropolitan</t>
  </si>
  <si>
    <t>Provincial road</t>
  </si>
  <si>
    <t>Si/Gun road</t>
  </si>
  <si>
    <t>Govt-funded</t>
  </si>
  <si>
    <t>city road</t>
  </si>
  <si>
    <t>provincial road</t>
  </si>
  <si>
    <t>Place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</si>
  <si>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서식변경</t>
    </r>
    <r>
      <rPr>
        <sz val="10"/>
        <color rgb="FF000000"/>
        <rFont val="휴먼명조"/>
        <family val="3"/>
        <charset val="129"/>
      </rPr>
      <t>(2011</t>
    </r>
    <r>
      <rPr>
        <sz val="10"/>
        <color rgb="FF000000"/>
        <rFont val="맑은 고딕"/>
        <family val="3"/>
        <charset val="129"/>
        <scheme val="minor"/>
      </rPr>
      <t>년 자료부터 반영함</t>
    </r>
    <r>
      <rPr>
        <sz val="10"/>
        <color rgb="FF000000"/>
        <rFont val="휴먼명조"/>
        <family val="3"/>
        <charset val="129"/>
      </rPr>
      <t>)</t>
    </r>
  </si>
  <si>
    <r>
      <t xml:space="preserve">9. </t>
    </r>
    <r>
      <rPr>
        <sz val="20"/>
        <color rgb="FF000000"/>
        <rFont val="한양신명조"/>
        <family val="3"/>
        <charset val="129"/>
      </rPr>
      <t>하 천</t>
    </r>
  </si>
  <si>
    <t>Rivers and Streams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</si>
  <si>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 xml:space="preserve">㎞ </t>
    </r>
  </si>
  <si>
    <r>
      <t xml:space="preserve">(Unit : </t>
    </r>
    <r>
      <rPr>
        <sz val="10"/>
        <color rgb="FF000000"/>
        <rFont val="맑은 고딕"/>
        <family val="3"/>
        <charset val="129"/>
        <scheme val="minor"/>
      </rPr>
      <t>㎞</t>
    </r>
    <r>
      <rPr>
        <sz val="10"/>
        <color rgb="FF000000"/>
        <rFont val="휴먼명조"/>
        <family val="3"/>
        <charset val="129"/>
      </rPr>
      <t>)</t>
    </r>
  </si>
  <si>
    <t>하천수(개소)</t>
  </si>
  <si>
    <t>총 연 장</t>
  </si>
  <si>
    <t>요 개 수 Cases of improvements needed</t>
    <phoneticPr fontId="1" type="noConversion"/>
  </si>
  <si>
    <t>No. of rivers and streams</t>
    <phoneticPr fontId="1" type="noConversion"/>
  </si>
  <si>
    <t>Total Length</t>
    <phoneticPr fontId="1" type="noConversion"/>
  </si>
  <si>
    <t>기 개 수</t>
  </si>
  <si>
    <t>미 개 수</t>
  </si>
  <si>
    <t>개 수 율 (%)</t>
  </si>
  <si>
    <t>Already improved</t>
  </si>
  <si>
    <t>Yet to be improved</t>
  </si>
  <si>
    <t>Improvement rate (%)</t>
  </si>
  <si>
    <t>2 0 1 7</t>
  </si>
  <si>
    <t>지방하천</t>
  </si>
  <si>
    <r>
      <t>자료</t>
    </r>
    <r>
      <rPr>
        <sz val="10"/>
        <color rgb="FF000000"/>
        <rFont val="휴먼명조"/>
        <family val="3"/>
        <charset val="129"/>
      </rPr>
      <t> :</t>
    </r>
    <r>
      <rPr>
        <sz val="10"/>
        <color rgb="FF000000"/>
        <rFont val="맑은 고딕"/>
        <family val="3"/>
        <charset val="129"/>
        <scheme val="minor"/>
      </rPr>
      <t>　도시기반조성과</t>
    </r>
  </si>
  <si>
    <r>
      <t xml:space="preserve">10. </t>
    </r>
    <r>
      <rPr>
        <sz val="20"/>
        <color rgb="FF000000"/>
        <rFont val="한양신명조"/>
        <family val="3"/>
        <charset val="129"/>
      </rPr>
      <t>하 천 부 지 점 용</t>
    </r>
  </si>
  <si>
    <t>Use of River Sites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</si>
  <si>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) </t>
    </r>
  </si>
  <si>
    <r>
      <t xml:space="preserve">(Unit :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, 1,000won)</t>
    </r>
  </si>
  <si>
    <t>건 수</t>
  </si>
  <si>
    <t>면 적 합 계</t>
  </si>
  <si>
    <t>토사채취 (m3) Collection of gravels and sand</t>
    <phoneticPr fontId="1" type="noConversion"/>
  </si>
  <si>
    <t>사용료 징수</t>
  </si>
  <si>
    <t>Number of cases</t>
  </si>
  <si>
    <t>Total Area</t>
  </si>
  <si>
    <t>Collection of use fees</t>
  </si>
  <si>
    <t>전</t>
  </si>
  <si>
    <t>답</t>
  </si>
  <si>
    <t>잡 종 지</t>
  </si>
  <si>
    <t>부 과</t>
  </si>
  <si>
    <t>징 수</t>
  </si>
  <si>
    <t>Dry paddy</t>
  </si>
  <si>
    <t>Rice paddy</t>
  </si>
  <si>
    <t>Misc. land</t>
  </si>
  <si>
    <t>Others</t>
    <phoneticPr fontId="1" type="noConversion"/>
  </si>
  <si>
    <t>Imposition</t>
    <phoneticPr fontId="1" type="noConversion"/>
  </si>
  <si>
    <t>Collection</t>
    <phoneticPr fontId="1" type="noConversion"/>
  </si>
  <si>
    <r>
      <t xml:space="preserve">7. </t>
    </r>
    <r>
      <rPr>
        <sz val="20"/>
        <color theme="1"/>
        <rFont val="한양신명조"/>
        <family val="3"/>
        <charset val="129"/>
      </rPr>
      <t>도 로 시 설 물</t>
    </r>
  </si>
  <si>
    <t>Road Facilities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</si>
  <si>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, m,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</si>
  <si>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r>
      <t xml:space="preserve">(Unit : Number, m,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</si>
  <si>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보 도 육 교</t>
  </si>
  <si>
    <t>지 하 보 도</t>
  </si>
  <si>
    <t>지 하 차 도</t>
  </si>
  <si>
    <t>고 가 도 로1)</t>
  </si>
  <si>
    <t>지 하 상 가</t>
  </si>
  <si>
    <t>Pedestrian overpass</t>
  </si>
  <si>
    <t>Pedestrian underpass</t>
  </si>
  <si>
    <t>Underground roadway</t>
  </si>
  <si>
    <t>Elevated road</t>
  </si>
  <si>
    <t>Underground shopping arcades</t>
  </si>
  <si>
    <t>개 소</t>
  </si>
  <si>
    <t>연 장</t>
  </si>
  <si>
    <t>면 적</t>
  </si>
  <si>
    <t>Area</t>
  </si>
  <si>
    <t>터 널2)</t>
  </si>
  <si>
    <t>입체교차로</t>
  </si>
  <si>
    <t>복개구조물</t>
  </si>
  <si>
    <t>언더패스</t>
  </si>
  <si>
    <t>가로등3) Street lamps</t>
    <phoneticPr fontId="1" type="noConversion"/>
  </si>
  <si>
    <t>Tunnels</t>
  </si>
  <si>
    <t>Underpass</t>
  </si>
  <si>
    <t>면적</t>
  </si>
  <si>
    <t>연장</t>
    <phoneticPr fontId="1" type="noConversion"/>
  </si>
  <si>
    <t>면적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</si>
  <si>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안전총괄과, 도시기반조성과</t>
    </r>
    <phoneticPr fontId="1" type="noConversion"/>
  </si>
  <si>
    <r>
      <t>주</t>
    </r>
    <r>
      <rPr>
        <sz val="10"/>
        <color rgb="FF000000"/>
        <rFont val="휴먼명조"/>
        <family val="3"/>
        <charset val="129"/>
      </rPr>
      <t xml:space="preserve">1) : </t>
    </r>
    <r>
      <rPr>
        <sz val="10"/>
        <color rgb="FF000000"/>
        <rFont val="맑은 고딕"/>
        <family val="3"/>
        <charset val="129"/>
        <scheme val="minor"/>
      </rPr>
      <t>고가도로→ 건설안전시험사업소 소관 관리</t>
    </r>
  </si>
  <si>
    <r>
      <t>주</t>
    </r>
    <r>
      <rPr>
        <sz val="10"/>
        <color rgb="FF000000"/>
        <rFont val="휴먼명조"/>
        <family val="3"/>
        <charset val="129"/>
      </rPr>
      <t xml:space="preserve">2) : </t>
    </r>
    <r>
      <rPr>
        <sz val="10"/>
        <color rgb="FF000000"/>
        <rFont val="맑은 고딕"/>
        <family val="3"/>
        <charset val="129"/>
        <scheme val="minor"/>
      </rPr>
      <t>터널→ 부산시설공단 도로관리사업단 소관 관리</t>
    </r>
  </si>
  <si>
    <r>
      <t>주</t>
    </r>
    <r>
      <rPr>
        <sz val="10"/>
        <color rgb="FF000000"/>
        <rFont val="휴먼명조"/>
        <family val="3"/>
        <charset val="129"/>
      </rPr>
      <t xml:space="preserve">3) : </t>
    </r>
    <r>
      <rPr>
        <sz val="10"/>
        <color rgb="FF000000"/>
        <rFont val="맑은 고딕"/>
        <family val="3"/>
        <charset val="129"/>
        <scheme val="minor"/>
      </rPr>
      <t>가로등에서 보안등은 제외 함</t>
    </r>
  </si>
  <si>
    <t>주4) : 2017년 표준서식에 따른 변경</t>
    <phoneticPr fontId="1" type="noConversion"/>
  </si>
  <si>
    <t>-</t>
    <phoneticPr fontId="1" type="noConversion"/>
  </si>
  <si>
    <t>…</t>
    <phoneticPr fontId="1" type="noConversion"/>
  </si>
  <si>
    <t>..</t>
    <phoneticPr fontId="1" type="noConversion"/>
  </si>
  <si>
    <t>-</t>
    <phoneticPr fontId="1" type="noConversion"/>
  </si>
  <si>
    <t>12. 공 원</t>
    <phoneticPr fontId="1" type="noConversion"/>
  </si>
  <si>
    <r>
      <t xml:space="preserve">12. </t>
    </r>
    <r>
      <rPr>
        <sz val="20"/>
        <color rgb="FF000000"/>
        <rFont val="한양신명조"/>
        <family val="3"/>
        <charset val="129"/>
      </rPr>
      <t>공 원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</si>
  <si>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Parks</t>
  </si>
  <si>
    <t>Parks(Cont'd)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</si>
  <si>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>)</t>
    </r>
  </si>
  <si>
    <r>
      <t>(Unit : Number, 1,000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</si>
  <si>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도 시 공 원</t>
  </si>
  <si>
    <t>도시자연 공원구역</t>
  </si>
  <si>
    <t>Urban parks</t>
  </si>
  <si>
    <t>Urban natural</t>
  </si>
  <si>
    <t>어린이공원</t>
  </si>
  <si>
    <t>근린공원</t>
  </si>
  <si>
    <t>묘 지 공 원</t>
  </si>
  <si>
    <t xml:space="preserve">체 육 공 원 </t>
  </si>
  <si>
    <t>기 타 공 원</t>
  </si>
  <si>
    <t>park zone</t>
  </si>
  <si>
    <t>Children's</t>
  </si>
  <si>
    <t>Neighborhood</t>
  </si>
  <si>
    <t>Grave yard</t>
  </si>
  <si>
    <t>Sports parks</t>
  </si>
  <si>
    <r>
      <t xml:space="preserve">13. </t>
    </r>
    <r>
      <rPr>
        <sz val="20"/>
        <color rgb="FF000000"/>
        <rFont val="한양신명조"/>
        <family val="3"/>
        <charset val="129"/>
      </rPr>
      <t>토 지 거 래 현 황</t>
    </r>
  </si>
  <si>
    <r>
      <t xml:space="preserve">13. </t>
    </r>
    <r>
      <rPr>
        <sz val="20"/>
        <color rgb="FF000000"/>
        <rFont val="한양신명조"/>
        <family val="3"/>
        <charset val="129"/>
      </rPr>
      <t xml:space="preserve">토 지 거 래 현 황 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</si>
  <si>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Land Transactions by Use and Purpose</t>
  </si>
  <si>
    <t>Land Transactions by Use and Purpose(Cont'd)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</si>
  <si>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필지수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>)</t>
    </r>
  </si>
  <si>
    <r>
      <t>(Unit : Parcel, 1,000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</si>
  <si>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필지수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 xml:space="preserve">) </t>
    </r>
  </si>
  <si>
    <t>합 계
Total</t>
    <phoneticPr fontId="1" type="noConversion"/>
  </si>
  <si>
    <t>용 도 지 역 별 By use</t>
  </si>
  <si>
    <t xml:space="preserve">지 목 별 By purpose </t>
  </si>
  <si>
    <t>도시계획구역내 Subject to urban planning zone</t>
  </si>
  <si>
    <t>도 시 계 획 구 역 내</t>
  </si>
  <si>
    <t>도 시 계 획 구 역 외</t>
    <phoneticPr fontId="1" type="noConversion"/>
  </si>
  <si>
    <t>전
Dry paddy</t>
    <phoneticPr fontId="1" type="noConversion"/>
  </si>
  <si>
    <t>답
Rice paddy</t>
    <phoneticPr fontId="1" type="noConversion"/>
  </si>
  <si>
    <t>대 지
Building land</t>
    <phoneticPr fontId="1" type="noConversion"/>
  </si>
  <si>
    <t>임 야
Forest field</t>
    <phoneticPr fontId="1" type="noConversion"/>
  </si>
  <si>
    <t>공장용지 Factory site</t>
    <phoneticPr fontId="1" type="noConversion"/>
  </si>
  <si>
    <t>주거지역 
Residental zone</t>
    <phoneticPr fontId="1" type="noConversion"/>
  </si>
  <si>
    <t>상업지역 Commercial zone</t>
    <phoneticPr fontId="1" type="noConversion"/>
  </si>
  <si>
    <t>공업지역
Industrial zone</t>
    <phoneticPr fontId="1" type="noConversion"/>
  </si>
  <si>
    <t>녹지지역
Greenbelt</t>
    <phoneticPr fontId="1" type="noConversion"/>
  </si>
  <si>
    <t>개발제한구역 
Areas of restricted development</t>
    <phoneticPr fontId="1" type="noConversion"/>
  </si>
  <si>
    <t>용도미지정
구역Non-designated zone</t>
    <phoneticPr fontId="1" type="noConversion"/>
  </si>
  <si>
    <t>관리지역
Management Area</t>
    <phoneticPr fontId="1" type="noConversion"/>
  </si>
  <si>
    <t>농림지역
Agricultural &amp; Forest Area</t>
    <phoneticPr fontId="1" type="noConversion"/>
  </si>
  <si>
    <t>자연환경보전지역
Natural Environment Preservation Area</t>
    <phoneticPr fontId="1" type="noConversion"/>
  </si>
  <si>
    <t>필지수</t>
  </si>
  <si>
    <t>Parcel</t>
  </si>
  <si>
    <t>1 월
 January</t>
    <phoneticPr fontId="1" type="noConversion"/>
  </si>
  <si>
    <t>1 월 
January</t>
  </si>
  <si>
    <t>1 월 January</t>
    <phoneticPr fontId="1" type="noConversion"/>
  </si>
  <si>
    <t>2 월 
February</t>
    <phoneticPr fontId="1" type="noConversion"/>
  </si>
  <si>
    <t>2 월 February</t>
  </si>
  <si>
    <t>2 월 February</t>
    <phoneticPr fontId="1" type="noConversion"/>
  </si>
  <si>
    <t>3 월 
March</t>
    <phoneticPr fontId="1" type="noConversion"/>
  </si>
  <si>
    <t>3 월
March</t>
  </si>
  <si>
    <t>3 월
March</t>
    <phoneticPr fontId="1" type="noConversion"/>
  </si>
  <si>
    <t>4 월 
April</t>
    <phoneticPr fontId="1" type="noConversion"/>
  </si>
  <si>
    <t>4 월 
April</t>
  </si>
  <si>
    <t>5 월 
May</t>
    <phoneticPr fontId="1" type="noConversion"/>
  </si>
  <si>
    <t>5 월 
May</t>
  </si>
  <si>
    <t>6 월 
June</t>
    <phoneticPr fontId="1" type="noConversion"/>
  </si>
  <si>
    <t>6 월 
June</t>
  </si>
  <si>
    <t>7 월 
July</t>
    <phoneticPr fontId="1" type="noConversion"/>
  </si>
  <si>
    <t>7 월 
July</t>
  </si>
  <si>
    <t>8 월 August</t>
    <phoneticPr fontId="1" type="noConversion"/>
  </si>
  <si>
    <t>8 월
 August</t>
  </si>
  <si>
    <t>9 월 September</t>
    <phoneticPr fontId="1" type="noConversion"/>
  </si>
  <si>
    <t>9 월 September</t>
  </si>
  <si>
    <t>10 월 October</t>
    <phoneticPr fontId="1" type="noConversion"/>
  </si>
  <si>
    <t>10 월 October</t>
  </si>
  <si>
    <t>11 월 November</t>
    <phoneticPr fontId="1" type="noConversion"/>
  </si>
  <si>
    <t>11 월 November</t>
  </si>
  <si>
    <t>12 월 December</t>
    <phoneticPr fontId="1" type="noConversion"/>
  </si>
  <si>
    <t>12 월 December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</si>
  <si>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토지정보과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</si>
  <si>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전산관리자료임, 2016년 표준서식에 따른 변경</t>
    </r>
    <phoneticPr fontId="1" type="noConversion"/>
  </si>
  <si>
    <t>2 0 1 7</t>
    <phoneticPr fontId="1" type="noConversion"/>
  </si>
  <si>
    <t>-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</si>
  <si>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>: </t>
    </r>
    <r>
      <rPr>
        <sz val="10"/>
        <color rgb="FF000000"/>
        <rFont val="맑은 고딕"/>
        <family val="3"/>
        <charset val="129"/>
        <scheme val="minor"/>
      </rPr>
      <t>산림공원과 
주 : 1)조성기준
기타- 소공원 포함</t>
    </r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</si>
  <si>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산림공원과
주 : 기타-소공원 포함</t>
    </r>
    <phoneticPr fontId="1" type="noConversion"/>
  </si>
  <si>
    <t>`</t>
    <phoneticPr fontId="1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</si>
</sst>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_ * #,##0_ ;_ * \-#,##0_ ;_ * &quot;-&quot;_ ;_ @_ "/>
    <numFmt numFmtId="177" formatCode="###\ ###\ ###"/>
    <numFmt numFmtId="178" formatCode="0.00_ "/>
    <numFmt numFmtId="179" formatCode="0.0_ "/>
    <numFmt numFmtId="180" formatCode="0.000_ "/>
    <numFmt numFmtId="181" formatCode="#,##0.0"/>
    <numFmt numFmtId="182" formatCode="#,##0_);[Red]\(#,##0\)"/>
    <numFmt numFmtId="183" formatCode="#,##0.00_);[Red]\(#,##0.00\)"/>
  </numFmts>
  <fonts count="6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9"/>
      <color rgb="FF000000"/>
      <name val="맑은 고딕"/>
      <family val="3"/>
      <charset val="129"/>
      <scheme val="minor"/>
    </font>
    <font>
      <b/>
      <sz val="15"/>
      <color rgb="FFFF0000"/>
      <name val="휴먼명조"/>
      <family val="3"/>
      <charset val="129"/>
    </font>
    <font>
      <sz val="19"/>
      <color rgb="FF000000"/>
      <name val="휴먼명조"/>
      <family val="3"/>
      <charset val="129"/>
    </font>
    <font>
      <sz val="8"/>
      <color rgb="FF000000"/>
      <name val="휴먼명조"/>
      <family val="3"/>
      <charset val="129"/>
    </font>
    <font>
      <sz val="9"/>
      <color rgb="FF000000"/>
      <name val="한양신명조"/>
      <family val="3"/>
      <charset val="129"/>
    </font>
    <font>
      <sz val="10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20"/>
      <name val="명조"/>
      <family val="3"/>
      <charset val="129"/>
    </font>
    <font>
      <sz val="20"/>
      <name val="한양신명조"/>
      <family val="3"/>
      <charset val="129"/>
    </font>
    <font>
      <sz val="16"/>
      <name val="휴먼명조"/>
      <family val="3"/>
      <charset val="129"/>
    </font>
    <font>
      <sz val="10"/>
      <name val="휴먼명조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name val="휴먼명조"/>
      <family val="3"/>
      <charset val="129"/>
    </font>
    <font>
      <b/>
      <sz val="10"/>
      <name val="휴먼명조"/>
      <family val="3"/>
      <charset val="129"/>
    </font>
    <font>
      <sz val="10"/>
      <name val="휴먼명조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rgb="FF000000"/>
      <name val="휴먼명조"/>
      <charset val="129"/>
    </font>
    <font>
      <sz val="10"/>
      <name val="휴먼명조"/>
      <charset val="129"/>
    </font>
    <font>
      <sz val="10"/>
      <color theme="1"/>
      <name val="휴먼명조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굴림"/>
      <family val="3"/>
      <charset val="129"/>
    </font>
    <font>
      <sz val="9"/>
      <color rgb="FF000000"/>
      <name val="휴먼명조"/>
      <family val="3"/>
      <charset val="129"/>
    </font>
    <font>
      <sz val="9"/>
      <color rgb="FF000000"/>
      <name val="휴먼명조"/>
      <charset val="129"/>
    </font>
    <font>
      <b/>
      <sz val="9"/>
      <color rgb="FF000000"/>
      <name val="휴먼명조"/>
      <family val="3"/>
      <charset val="129"/>
    </font>
    <font>
      <b/>
      <sz val="10"/>
      <color theme="1"/>
      <name val="휴먼명조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8"/>
      <color rgb="FF000000"/>
      <name val="휴먼명조"/>
      <charset val="129"/>
    </font>
    <font>
      <b/>
      <sz val="8"/>
      <color rgb="FF000000"/>
      <name val="휴먼명조"/>
      <family val="3"/>
      <charset val="129"/>
    </font>
    <font>
      <b/>
      <sz val="10"/>
      <name val="휴먼명조"/>
      <charset val="129"/>
    </font>
    <font>
      <b/>
      <sz val="9"/>
      <color theme="1"/>
      <name val="휴먼명조"/>
      <family val="3"/>
      <charset val="129"/>
    </font>
    <font>
      <sz val="9"/>
      <color indexed="81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rgb="FF000000"/>
      <name val="바탕"/>
      <family val="1"/>
      <charset val="129"/>
    </font>
    <font>
      <sz val="10"/>
      <color rgb="FF000000"/>
      <name val="한양신명조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바탕"/>
      <family val="1"/>
      <charset val="129"/>
    </font>
    <font>
      <sz val="9"/>
      <name val="휴먼명조"/>
      <charset val="129"/>
    </font>
    <font>
      <b/>
      <sz val="9"/>
      <name val="바탕"/>
      <family val="1"/>
      <charset val="129"/>
    </font>
    <font>
      <b/>
      <sz val="9"/>
      <name val="휴먼명조"/>
      <family val="3"/>
      <charset val="129"/>
    </font>
    <font>
      <b/>
      <sz val="9"/>
      <color rgb="FF000000"/>
      <name val="휴먼명조"/>
      <charset val="129"/>
    </font>
    <font>
      <sz val="9"/>
      <color rgb="FF292929"/>
      <name val="바탕"/>
      <family val="1"/>
      <charset val="129"/>
    </font>
    <font>
      <sz val="9"/>
      <color rgb="FF292929"/>
      <name val="Verdana"/>
      <family val="2"/>
    </font>
    <font>
      <sz val="11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/>
      <top style="dotted">
        <color indexed="64"/>
      </top>
      <bottom/>
      <diagonal/>
    </border>
    <border>
      <left style="thin">
        <color rgb="FF000000"/>
      </left>
      <right/>
      <top/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hair">
        <color theme="4" tint="0.79998168889431442"/>
      </right>
      <top style="thin">
        <color rgb="FF000000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thin">
        <color rgb="FF000000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thin">
        <color rgb="FF000000"/>
      </top>
      <bottom style="hair">
        <color theme="4" tint="0.79998168889431442"/>
      </bottom>
      <diagonal/>
    </border>
    <border>
      <left style="thin">
        <color rgb="FF000000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 style="thin">
        <color rgb="FF000000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rgb="FF000000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hair">
        <color theme="4" tint="0.79998168889431442"/>
      </right>
      <top style="hair">
        <color theme="4" tint="0.79998168889431442"/>
      </top>
      <bottom style="thick">
        <color rgb="FF000000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thick">
        <color rgb="FF000000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thick">
        <color rgb="FF000000"/>
      </bottom>
      <diagonal/>
    </border>
    <border>
      <left style="thin">
        <color rgb="FF000000"/>
      </left>
      <right style="thin">
        <color theme="4" tint="0.79998168889431442"/>
      </right>
      <top style="thin">
        <color theme="4" tint="0.79998168889431442"/>
      </top>
      <bottom style="thick">
        <color theme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ck">
        <color theme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ck">
        <color theme="1"/>
      </bottom>
      <diagonal/>
    </border>
  </borders>
  <cellStyleXfs count="7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76" fontId="38" fillId="0" borderId="0" applyProtection="0"/>
    <xf numFmtId="0" fontId="41" fillId="0" borderId="0"/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 wrapText="1"/>
    </xf>
    <xf numFmtId="0" fontId="0" fillId="0" borderId="33" xfId="0" applyBorder="1">
      <alignment vertical="center"/>
    </xf>
    <xf numFmtId="0" fontId="17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29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41" fontId="30" fillId="0" borderId="9" xfId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1" fontId="31" fillId="0" borderId="9" xfId="1" applyFont="1" applyBorder="1" applyAlignment="1">
      <alignment horizontal="center" vertical="center" wrapText="1"/>
    </xf>
    <xf numFmtId="41" fontId="32" fillId="0" borderId="0" xfId="1" applyFont="1" applyAlignment="1">
      <alignment horizontal="center" vertical="center" wrapText="1"/>
    </xf>
    <xf numFmtId="41" fontId="33" fillId="0" borderId="2" xfId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1" fontId="32" fillId="0" borderId="21" xfId="1" applyFont="1" applyBorder="1" applyAlignment="1">
      <alignment horizontal="center" vertical="center" wrapText="1"/>
    </xf>
    <xf numFmtId="41" fontId="33" fillId="0" borderId="19" xfId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1" fontId="31" fillId="0" borderId="23" xfId="1" applyFont="1" applyBorder="1" applyAlignment="1">
      <alignment horizontal="center" vertical="center" wrapText="1"/>
    </xf>
    <xf numFmtId="41" fontId="32" fillId="0" borderId="24" xfId="1" applyFont="1" applyBorder="1" applyAlignment="1">
      <alignment horizontal="center" vertical="center" wrapText="1"/>
    </xf>
    <xf numFmtId="41" fontId="33" fillId="0" borderId="22" xfId="1" applyFont="1" applyBorder="1" applyAlignment="1">
      <alignment horizontal="center" vertical="center" wrapText="1"/>
    </xf>
    <xf numFmtId="41" fontId="31" fillId="0" borderId="37" xfId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1" fontId="28" fillId="0" borderId="2" xfId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1" fontId="28" fillId="0" borderId="19" xfId="1" applyFont="1" applyBorder="1" applyAlignment="1">
      <alignment horizontal="center" vertical="center" wrapText="1"/>
    </xf>
    <xf numFmtId="41" fontId="31" fillId="0" borderId="20" xfId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1" fontId="31" fillId="0" borderId="35" xfId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1" fontId="31" fillId="0" borderId="16" xfId="1" applyFont="1" applyBorder="1" applyAlignment="1">
      <alignment horizontal="center" vertical="center" wrapText="1"/>
    </xf>
    <xf numFmtId="41" fontId="28" fillId="0" borderId="15" xfId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32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3" fontId="34" fillId="0" borderId="9" xfId="0" applyNumberFormat="1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10" fontId="36" fillId="0" borderId="0" xfId="0" applyNumberFormat="1" applyFont="1" applyAlignment="1">
      <alignment horizontal="center" vertical="center" wrapText="1"/>
    </xf>
    <xf numFmtId="3" fontId="30" fillId="0" borderId="9" xfId="1" applyNumberFormat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center" vertical="center" wrapText="1"/>
    </xf>
    <xf numFmtId="3" fontId="30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30" fillId="0" borderId="38" xfId="1" applyNumberFormat="1" applyFont="1" applyBorder="1" applyAlignment="1">
      <alignment horizontal="center" vertical="center" wrapText="1"/>
    </xf>
    <xf numFmtId="3" fontId="27" fillId="0" borderId="21" xfId="1" applyNumberFormat="1" applyFont="1" applyBorder="1" applyAlignment="1">
      <alignment horizontal="center" vertical="center" wrapText="1"/>
    </xf>
    <xf numFmtId="3" fontId="30" fillId="0" borderId="36" xfId="1" applyNumberFormat="1" applyFont="1" applyBorder="1" applyAlignment="1">
      <alignment horizontal="center" vertical="center" wrapText="1"/>
    </xf>
    <xf numFmtId="3" fontId="31" fillId="0" borderId="9" xfId="1" applyNumberFormat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 wrapText="1"/>
    </xf>
    <xf numFmtId="3" fontId="31" fillId="0" borderId="37" xfId="1" applyNumberFormat="1" applyFont="1" applyBorder="1" applyAlignment="1">
      <alignment horizontal="center" vertical="center" wrapText="1"/>
    </xf>
    <xf numFmtId="3" fontId="32" fillId="0" borderId="24" xfId="1" applyNumberFormat="1" applyFont="1" applyBorder="1" applyAlignment="1">
      <alignment horizontal="center" vertical="center" wrapText="1"/>
    </xf>
    <xf numFmtId="3" fontId="31" fillId="0" borderId="38" xfId="1" applyNumberFormat="1" applyFont="1" applyBorder="1" applyAlignment="1">
      <alignment horizontal="center" vertical="center" wrapText="1"/>
    </xf>
    <xf numFmtId="3" fontId="32" fillId="0" borderId="21" xfId="1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40" fillId="0" borderId="34" xfId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39" fillId="0" borderId="34" xfId="1" quotePrefix="1" applyNumberFormat="1" applyFont="1" applyFill="1" applyBorder="1" applyAlignment="1" applyProtection="1">
      <alignment horizontal="right" vertical="center"/>
      <protection locked="0"/>
    </xf>
    <xf numFmtId="177" fontId="40" fillId="0" borderId="34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3" fontId="42" fillId="0" borderId="9" xfId="0" applyNumberFormat="1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178" fontId="42" fillId="0" borderId="0" xfId="0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178" fontId="43" fillId="0" borderId="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178" fontId="44" fillId="0" borderId="17" xfId="0" applyNumberFormat="1" applyFont="1" applyBorder="1" applyAlignment="1">
      <alignment horizontal="center" vertical="center" wrapText="1"/>
    </xf>
    <xf numFmtId="4" fontId="42" fillId="0" borderId="9" xfId="0" applyNumberFormat="1" applyFont="1" applyBorder="1" applyAlignment="1">
      <alignment horizontal="center" vertical="center" wrapText="1"/>
    </xf>
    <xf numFmtId="179" fontId="42" fillId="0" borderId="0" xfId="0" applyNumberFormat="1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179" fontId="43" fillId="0" borderId="0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179" fontId="44" fillId="0" borderId="17" xfId="0" applyNumberFormat="1" applyFont="1" applyBorder="1" applyAlignment="1">
      <alignment horizontal="center" vertical="center" wrapText="1"/>
    </xf>
    <xf numFmtId="0" fontId="0" fillId="0" borderId="51" xfId="0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180" fontId="34" fillId="0" borderId="0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30" fillId="0" borderId="33" xfId="0" applyNumberFormat="1" applyFont="1" applyBorder="1" applyAlignment="1">
      <alignment horizontal="center" vertical="center" wrapText="1"/>
    </xf>
    <xf numFmtId="180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" fontId="34" fillId="0" borderId="9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34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16" fillId="0" borderId="5" xfId="0" applyFont="1" applyBorder="1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5" applyNumberFormat="1" applyFont="1" applyAlignment="1">
      <alignment horizontal="center" vertical="center" wrapText="1"/>
    </xf>
    <xf numFmtId="3" fontId="7" fillId="0" borderId="0" xfId="5" applyNumberFormat="1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179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0" fontId="50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181" fontId="52" fillId="0" borderId="0" xfId="0" applyNumberFormat="1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 wrapText="1"/>
    </xf>
    <xf numFmtId="181" fontId="53" fillId="0" borderId="0" xfId="0" applyNumberFormat="1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5" fillId="0" borderId="0" xfId="0" applyFo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42" fillId="0" borderId="64" xfId="0" applyNumberFormat="1" applyFont="1" applyBorder="1" applyAlignment="1">
      <alignment horizontal="center" vertical="center" wrapText="1"/>
    </xf>
    <xf numFmtId="4" fontId="42" fillId="0" borderId="65" xfId="0" applyNumberFormat="1" applyFont="1" applyBorder="1" applyAlignment="1">
      <alignment horizontal="center" vertical="center" wrapText="1"/>
    </xf>
    <xf numFmtId="3" fontId="42" fillId="0" borderId="65" xfId="0" applyNumberFormat="1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4" fontId="42" fillId="0" borderId="66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3" fontId="42" fillId="0" borderId="67" xfId="0" applyNumberFormat="1" applyFont="1" applyBorder="1" applyAlignment="1">
      <alignment horizontal="center" vertical="center" wrapText="1"/>
    </xf>
    <xf numFmtId="4" fontId="42" fillId="0" borderId="68" xfId="0" applyNumberFormat="1" applyFont="1" applyBorder="1" applyAlignment="1">
      <alignment horizontal="center" vertical="center" wrapText="1"/>
    </xf>
    <xf numFmtId="3" fontId="42" fillId="0" borderId="68" xfId="0" applyNumberFormat="1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4" fontId="42" fillId="0" borderId="69" xfId="0" applyNumberFormat="1" applyFont="1" applyBorder="1" applyAlignment="1">
      <alignment horizontal="center" vertical="center" wrapText="1"/>
    </xf>
    <xf numFmtId="3" fontId="52" fillId="0" borderId="67" xfId="0" applyNumberFormat="1" applyFont="1" applyBorder="1" applyAlignment="1">
      <alignment horizontal="center" vertical="center" wrapText="1"/>
    </xf>
    <xf numFmtId="4" fontId="52" fillId="0" borderId="68" xfId="0" applyNumberFormat="1" applyFont="1" applyBorder="1" applyAlignment="1">
      <alignment horizontal="center" vertical="center" wrapText="1"/>
    </xf>
    <xf numFmtId="4" fontId="52" fillId="0" borderId="69" xfId="0" applyNumberFormat="1" applyFont="1" applyBorder="1" applyAlignment="1">
      <alignment horizontal="center" vertical="center" wrapText="1"/>
    </xf>
    <xf numFmtId="182" fontId="42" fillId="0" borderId="9" xfId="0" applyNumberFormat="1" applyFont="1" applyBorder="1" applyAlignment="1">
      <alignment horizontal="center" vertical="center" wrapText="1"/>
    </xf>
    <xf numFmtId="182" fontId="42" fillId="0" borderId="0" xfId="0" applyNumberFormat="1" applyFont="1" applyAlignment="1">
      <alignment horizontal="center" vertical="center" wrapText="1"/>
    </xf>
    <xf numFmtId="4" fontId="56" fillId="0" borderId="68" xfId="0" applyNumberFormat="1" applyFont="1" applyBorder="1" applyAlignment="1">
      <alignment horizontal="center" vertical="center" wrapText="1"/>
    </xf>
    <xf numFmtId="181" fontId="56" fillId="0" borderId="68" xfId="0" applyNumberFormat="1" applyFont="1" applyBorder="1" applyAlignment="1">
      <alignment horizontal="center" vertical="center" wrapText="1"/>
    </xf>
    <xf numFmtId="4" fontId="56" fillId="0" borderId="69" xfId="0" applyNumberFormat="1" applyFont="1" applyBorder="1" applyAlignment="1">
      <alignment horizontal="center" vertical="center" wrapText="1"/>
    </xf>
    <xf numFmtId="182" fontId="57" fillId="0" borderId="9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82" fontId="43" fillId="0" borderId="9" xfId="0" applyNumberFormat="1" applyFont="1" applyBorder="1" applyAlignment="1">
      <alignment horizontal="center" vertical="center" wrapText="1"/>
    </xf>
    <xf numFmtId="182" fontId="57" fillId="0" borderId="0" xfId="0" applyNumberFormat="1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3" fontId="53" fillId="0" borderId="67" xfId="0" applyNumberFormat="1" applyFont="1" applyBorder="1" applyAlignment="1">
      <alignment horizontal="center" vertical="center" wrapText="1"/>
    </xf>
    <xf numFmtId="4" fontId="58" fillId="0" borderId="68" xfId="0" applyNumberFormat="1" applyFont="1" applyBorder="1" applyAlignment="1">
      <alignment horizontal="center" vertical="center" wrapText="1"/>
    </xf>
    <xf numFmtId="181" fontId="58" fillId="0" borderId="68" xfId="0" applyNumberFormat="1" applyFont="1" applyBorder="1" applyAlignment="1">
      <alignment horizontal="center" vertical="center" wrapText="1"/>
    </xf>
    <xf numFmtId="4" fontId="53" fillId="0" borderId="68" xfId="0" applyNumberFormat="1" applyFont="1" applyBorder="1" applyAlignment="1">
      <alignment horizontal="center" vertical="center" wrapText="1"/>
    </xf>
    <xf numFmtId="4" fontId="58" fillId="0" borderId="69" xfId="0" applyNumberFormat="1" applyFont="1" applyBorder="1" applyAlignment="1">
      <alignment horizontal="center" vertical="center" wrapText="1"/>
    </xf>
    <xf numFmtId="182" fontId="59" fillId="0" borderId="70" xfId="0" applyNumberFormat="1" applyFont="1" applyBorder="1" applyAlignment="1">
      <alignment horizontal="center" vertical="center" wrapText="1"/>
    </xf>
    <xf numFmtId="4" fontId="59" fillId="0" borderId="71" xfId="0" applyNumberFormat="1" applyFont="1" applyBorder="1" applyAlignment="1">
      <alignment horizontal="center" vertical="center" wrapText="1"/>
    </xf>
    <xf numFmtId="4" fontId="44" fillId="0" borderId="71" xfId="0" applyNumberFormat="1" applyFont="1" applyBorder="1" applyAlignment="1">
      <alignment horizontal="center" vertical="center" wrapText="1"/>
    </xf>
    <xf numFmtId="0" fontId="60" fillId="0" borderId="71" xfId="0" applyFont="1" applyBorder="1" applyAlignment="1">
      <alignment horizontal="center" vertical="center" wrapText="1"/>
    </xf>
    <xf numFmtId="0" fontId="60" fillId="0" borderId="72" xfId="0" applyFont="1" applyBorder="1" applyAlignment="1">
      <alignment horizontal="center" vertical="center" wrapText="1"/>
    </xf>
    <xf numFmtId="182" fontId="44" fillId="0" borderId="70" xfId="0" applyNumberFormat="1" applyFont="1" applyBorder="1" applyAlignment="1">
      <alignment horizontal="center" vertical="center" wrapText="1"/>
    </xf>
    <xf numFmtId="182" fontId="59" fillId="0" borderId="71" xfId="0" applyNumberFormat="1" applyFont="1" applyBorder="1" applyAlignment="1">
      <alignment horizontal="center" vertical="center" wrapText="1"/>
    </xf>
    <xf numFmtId="182" fontId="59" fillId="0" borderId="72" xfId="0" applyNumberFormat="1" applyFont="1" applyBorder="1" applyAlignment="1">
      <alignment horizontal="center" vertical="center" wrapText="1"/>
    </xf>
    <xf numFmtId="41" fontId="52" fillId="0" borderId="2" xfId="1" applyFont="1" applyFill="1" applyBorder="1" applyAlignment="1">
      <alignment horizontal="center" vertical="center" wrapText="1"/>
    </xf>
    <xf numFmtId="41" fontId="52" fillId="0" borderId="0" xfId="1" applyFont="1" applyFill="1" applyAlignment="1">
      <alignment horizontal="center" vertical="center" wrapText="1"/>
    </xf>
    <xf numFmtId="41" fontId="63" fillId="4" borderId="0" xfId="1" applyFont="1" applyFill="1" applyBorder="1" applyAlignment="1">
      <alignment horizontal="center" vertical="center"/>
    </xf>
    <xf numFmtId="41" fontId="63" fillId="4" borderId="0" xfId="1" applyFont="1" applyFill="1" applyAlignment="1">
      <alignment horizontal="center" vertical="center"/>
    </xf>
    <xf numFmtId="41" fontId="52" fillId="0" borderId="2" xfId="1" applyFont="1" applyBorder="1" applyAlignment="1">
      <alignment horizontal="center" vertical="center" wrapText="1"/>
    </xf>
    <xf numFmtId="41" fontId="52" fillId="0" borderId="0" xfId="1" applyFont="1" applyAlignment="1">
      <alignment horizontal="center" vertical="center" wrapText="1"/>
    </xf>
    <xf numFmtId="41" fontId="63" fillId="0" borderId="0" xfId="1" applyFont="1" applyBorder="1" applyAlignment="1">
      <alignment horizontal="center" vertical="center"/>
    </xf>
    <xf numFmtId="41" fontId="63" fillId="0" borderId="0" xfId="1" applyFont="1" applyAlignment="1">
      <alignment horizontal="center" vertical="center"/>
    </xf>
    <xf numFmtId="41" fontId="61" fillId="0" borderId="0" xfId="1" applyFont="1" applyFill="1" applyBorder="1" applyAlignment="1">
      <alignment horizontal="center" vertical="center" wrapText="1"/>
    </xf>
    <xf numFmtId="41" fontId="52" fillId="0" borderId="76" xfId="1" applyFont="1" applyBorder="1" applyAlignment="1">
      <alignment horizontal="center" vertical="center" wrapText="1"/>
    </xf>
    <xf numFmtId="41" fontId="61" fillId="0" borderId="33" xfId="1" applyFont="1" applyFill="1" applyBorder="1" applyAlignment="1">
      <alignment horizontal="center" vertical="center" wrapText="1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49" fillId="0" borderId="9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41" fontId="0" fillId="0" borderId="0" xfId="0" applyNumberFormat="1">
      <alignment vertical="center"/>
    </xf>
    <xf numFmtId="177" fontId="39" fillId="0" borderId="34" xfId="1" applyNumberFormat="1" applyFont="1" applyFill="1" applyBorder="1" applyAlignment="1" applyProtection="1">
      <alignment horizontal="right" vertical="center"/>
      <protection locked="0"/>
    </xf>
    <xf numFmtId="41" fontId="52" fillId="0" borderId="67" xfId="1" applyFont="1" applyFill="1" applyBorder="1" applyAlignment="1">
      <alignment vertical="center" wrapText="1"/>
    </xf>
    <xf numFmtId="41" fontId="52" fillId="0" borderId="2" xfId="1" applyFont="1" applyFill="1" applyBorder="1" applyAlignment="1">
      <alignment vertical="center" wrapText="1"/>
    </xf>
    <xf numFmtId="41" fontId="62" fillId="3" borderId="74" xfId="1" applyFont="1" applyFill="1" applyBorder="1" applyAlignment="1">
      <alignment vertical="center" wrapText="1"/>
    </xf>
    <xf numFmtId="41" fontId="62" fillId="3" borderId="75" xfId="1" applyFont="1" applyFill="1" applyBorder="1" applyAlignment="1">
      <alignment vertical="center" wrapText="1"/>
    </xf>
    <xf numFmtId="41" fontId="52" fillId="0" borderId="2" xfId="1" applyFont="1" applyBorder="1" applyAlignment="1">
      <alignment vertical="center" wrapText="1"/>
    </xf>
    <xf numFmtId="41" fontId="52" fillId="0" borderId="77" xfId="1" applyFont="1" applyFill="1" applyBorder="1" applyAlignment="1">
      <alignment vertical="center" wrapText="1"/>
    </xf>
    <xf numFmtId="41" fontId="52" fillId="0" borderId="76" xfId="1" applyFont="1" applyBorder="1" applyAlignment="1">
      <alignment vertical="center" wrapText="1"/>
    </xf>
    <xf numFmtId="41" fontId="61" fillId="0" borderId="81" xfId="1" applyFont="1" applyFill="1" applyBorder="1" applyAlignment="1">
      <alignment vertical="center" wrapText="1"/>
    </xf>
    <xf numFmtId="41" fontId="61" fillId="0" borderId="82" xfId="1" applyFont="1" applyFill="1" applyBorder="1" applyAlignment="1">
      <alignment vertical="center" wrapText="1"/>
    </xf>
    <xf numFmtId="49" fontId="62" fillId="3" borderId="73" xfId="1" applyNumberFormat="1" applyFont="1" applyFill="1" applyBorder="1" applyAlignment="1">
      <alignment horizontal="center" vertical="center"/>
    </xf>
    <xf numFmtId="49" fontId="62" fillId="3" borderId="74" xfId="1" applyNumberFormat="1" applyFont="1" applyFill="1" applyBorder="1" applyAlignment="1">
      <alignment horizontal="center" vertical="center"/>
    </xf>
    <xf numFmtId="49" fontId="62" fillId="3" borderId="80" xfId="1" applyNumberFormat="1" applyFont="1" applyFill="1" applyBorder="1" applyAlignment="1">
      <alignment horizontal="center" vertical="center"/>
    </xf>
    <xf numFmtId="49" fontId="62" fillId="3" borderId="81" xfId="1" applyNumberFormat="1" applyFont="1" applyFill="1" applyBorder="1" applyAlignment="1">
      <alignment horizontal="center" vertical="center"/>
    </xf>
    <xf numFmtId="49" fontId="56" fillId="0" borderId="68" xfId="1" applyNumberFormat="1" applyFont="1" applyFill="1" applyBorder="1" applyAlignment="1">
      <alignment vertical="center"/>
    </xf>
    <xf numFmtId="49" fontId="56" fillId="0" borderId="78" xfId="1" applyNumberFormat="1" applyFont="1" applyFill="1" applyBorder="1" applyAlignment="1">
      <alignment vertical="center"/>
    </xf>
    <xf numFmtId="49" fontId="61" fillId="3" borderId="68" xfId="1" applyNumberFormat="1" applyFont="1" applyFill="1" applyBorder="1" applyAlignment="1">
      <alignment horizontal="center" vertical="center"/>
    </xf>
    <xf numFmtId="49" fontId="61" fillId="3" borderId="69" xfId="1" applyNumberFormat="1" applyFont="1" applyFill="1" applyBorder="1" applyAlignment="1">
      <alignment horizontal="center" vertical="center"/>
    </xf>
    <xf numFmtId="49" fontId="61" fillId="3" borderId="78" xfId="1" applyNumberFormat="1" applyFont="1" applyFill="1" applyBorder="1" applyAlignment="1">
      <alignment horizontal="center" vertical="center"/>
    </xf>
    <xf numFmtId="49" fontId="61" fillId="3" borderId="79" xfId="1" applyNumberFormat="1" applyFont="1" applyFill="1" applyBorder="1" applyAlignment="1">
      <alignment horizontal="center" vertical="center"/>
    </xf>
    <xf numFmtId="49" fontId="62" fillId="3" borderId="73" xfId="1" applyNumberFormat="1" applyFont="1" applyFill="1" applyBorder="1" applyAlignment="1">
      <alignment horizontal="center" vertical="center" wrapText="1"/>
    </xf>
    <xf numFmtId="49" fontId="62" fillId="3" borderId="74" xfId="1" applyNumberFormat="1" applyFont="1" applyFill="1" applyBorder="1" applyAlignment="1">
      <alignment horizontal="center" vertical="center" wrapText="1"/>
    </xf>
    <xf numFmtId="49" fontId="62" fillId="3" borderId="75" xfId="1" applyNumberFormat="1" applyFont="1" applyFill="1" applyBorder="1" applyAlignment="1">
      <alignment horizontal="center" vertical="center" wrapText="1"/>
    </xf>
    <xf numFmtId="49" fontId="62" fillId="3" borderId="80" xfId="1" applyNumberFormat="1" applyFont="1" applyFill="1" applyBorder="1" applyAlignment="1">
      <alignment horizontal="center" vertical="center" wrapText="1"/>
    </xf>
    <xf numFmtId="49" fontId="62" fillId="3" borderId="81" xfId="1" applyNumberFormat="1" applyFont="1" applyFill="1" applyBorder="1" applyAlignment="1">
      <alignment horizontal="center" vertical="center" wrapText="1"/>
    </xf>
    <xf numFmtId="49" fontId="62" fillId="3" borderId="82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28" fillId="0" borderId="1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42" fillId="0" borderId="47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42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7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81" fontId="34" fillId="0" borderId="0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1" fontId="7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1" fontId="6" fillId="0" borderId="9" xfId="1" applyFont="1" applyBorder="1" applyAlignment="1">
      <alignment horizontal="center" vertical="center" wrapText="1"/>
    </xf>
    <xf numFmtId="41" fontId="6" fillId="0" borderId="16" xfId="1" applyFont="1" applyBorder="1" applyAlignment="1">
      <alignment horizontal="center" vertical="center" wrapText="1"/>
    </xf>
    <xf numFmtId="41" fontId="6" fillId="0" borderId="0" xfId="1" applyFont="1" applyAlignment="1">
      <alignment horizontal="center" vertical="center" wrapText="1"/>
    </xf>
    <xf numFmtId="41" fontId="6" fillId="0" borderId="17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7">
    <cellStyle name="쉼표 [0]" xfId="1" builtinId="6"/>
    <cellStyle name="쉼표 [0] 2" xfId="6"/>
    <cellStyle name="콤마 [0]_해안선및도서" xfId="3"/>
    <cellStyle name="표준" xfId="0" builtinId="0"/>
    <cellStyle name="표준 10" xfId="2"/>
    <cellStyle name="표준 2" xfId="4"/>
    <cellStyle name="표준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0</xdr:rowOff>
    </xdr:from>
    <xdr:to>
      <xdr:col>7</xdr:col>
      <xdr:colOff>514350</xdr:colOff>
      <xdr:row>14</xdr:row>
      <xdr:rowOff>47625</xdr:rowOff>
    </xdr:to>
    <xdr:pic>
      <xdr:nvPicPr>
        <xdr:cNvPr id="2" name="_x177202840" descr="DRW0000195813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8595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4" zoomScaleNormal="100" zoomScaleSheetLayoutView="100" workbookViewId="0">
      <selection activeCell="M13" sqref="M13"/>
    </sheetView>
  </sheetViews>
  <sheetFormatPr defaultRowHeight="16.5"/>
  <cols>
    <col min="2" max="7" width="11.375" customWidth="1"/>
  </cols>
  <sheetData>
    <row r="1" spans="1:7" ht="25.5">
      <c r="A1" s="406" t="s">
        <v>265</v>
      </c>
      <c r="B1" s="406"/>
      <c r="C1" s="406"/>
      <c r="D1" s="406"/>
      <c r="E1" s="406"/>
      <c r="F1" s="406"/>
      <c r="G1" s="406"/>
    </row>
    <row r="2" spans="1:7" ht="19.5">
      <c r="A2" s="407" t="s">
        <v>266</v>
      </c>
      <c r="B2" s="407"/>
      <c r="C2" s="407"/>
      <c r="D2" s="407"/>
      <c r="E2" s="407"/>
      <c r="F2" s="407"/>
      <c r="G2" s="407"/>
    </row>
    <row r="3" spans="1:7" ht="17.25" thickBot="1">
      <c r="A3" s="1" t="s">
        <v>267</v>
      </c>
      <c r="G3" s="1" t="s">
        <v>268</v>
      </c>
    </row>
    <row r="4" spans="1:7" s="29" customFormat="1" ht="22.5" customHeight="1" thickTop="1">
      <c r="A4" s="500" t="s">
        <v>4</v>
      </c>
      <c r="B4" s="173" t="s">
        <v>269</v>
      </c>
      <c r="C4" s="173" t="s">
        <v>270</v>
      </c>
      <c r="D4" s="413" t="s">
        <v>271</v>
      </c>
      <c r="E4" s="414"/>
      <c r="F4" s="414"/>
      <c r="G4" s="414"/>
    </row>
    <row r="5" spans="1:7" s="29" customFormat="1" ht="25.5" customHeight="1">
      <c r="A5" s="438"/>
      <c r="B5" s="404" t="s">
        <v>272</v>
      </c>
      <c r="C5" s="404" t="s">
        <v>273</v>
      </c>
      <c r="D5" s="507" t="s">
        <v>4</v>
      </c>
      <c r="E5" s="179" t="s">
        <v>274</v>
      </c>
      <c r="F5" s="179" t="s">
        <v>275</v>
      </c>
      <c r="G5" s="185" t="s">
        <v>276</v>
      </c>
    </row>
    <row r="6" spans="1:7" s="29" customFormat="1" ht="30.75" customHeight="1">
      <c r="A6" s="439"/>
      <c r="B6" s="469"/>
      <c r="C6" s="469"/>
      <c r="D6" s="508"/>
      <c r="E6" s="26" t="s">
        <v>277</v>
      </c>
      <c r="F6" s="26" t="s">
        <v>278</v>
      </c>
      <c r="G6" s="178" t="s">
        <v>279</v>
      </c>
    </row>
    <row r="7" spans="1:7" ht="81" customHeight="1">
      <c r="A7" s="95" t="s">
        <v>9</v>
      </c>
      <c r="B7" s="176">
        <v>18</v>
      </c>
      <c r="C7" s="175">
        <v>81</v>
      </c>
      <c r="D7" s="175">
        <v>120.34</v>
      </c>
      <c r="E7" s="175">
        <v>55.55</v>
      </c>
      <c r="F7" s="175">
        <v>64.790000000000006</v>
      </c>
      <c r="G7" s="175">
        <v>46.16</v>
      </c>
    </row>
    <row r="8" spans="1:7" ht="81" customHeight="1">
      <c r="A8" s="95" t="s">
        <v>10</v>
      </c>
      <c r="B8" s="176">
        <v>18</v>
      </c>
      <c r="C8" s="175">
        <v>81</v>
      </c>
      <c r="D8" s="175">
        <v>120.34</v>
      </c>
      <c r="E8" s="175">
        <v>56.55</v>
      </c>
      <c r="F8" s="175">
        <v>63.79</v>
      </c>
      <c r="G8" s="175">
        <v>46.99</v>
      </c>
    </row>
    <row r="9" spans="1:7" ht="81" customHeight="1">
      <c r="A9" s="95" t="s">
        <v>196</v>
      </c>
      <c r="B9" s="176">
        <v>18</v>
      </c>
      <c r="C9" s="175">
        <v>81</v>
      </c>
      <c r="D9" s="175">
        <v>120.34</v>
      </c>
      <c r="E9" s="175">
        <v>79.489999999999995</v>
      </c>
      <c r="F9" s="175">
        <v>40.85</v>
      </c>
      <c r="G9" s="175">
        <v>66.05</v>
      </c>
    </row>
    <row r="10" spans="1:7" ht="81" customHeight="1">
      <c r="A10" s="98" t="s">
        <v>197</v>
      </c>
      <c r="B10" s="259">
        <v>18</v>
      </c>
      <c r="C10" s="260">
        <v>81</v>
      </c>
      <c r="D10" s="260">
        <v>120.34</v>
      </c>
      <c r="E10" s="260">
        <v>81.23</v>
      </c>
      <c r="F10" s="260">
        <v>39.11</v>
      </c>
      <c r="G10" s="260">
        <v>67.5</v>
      </c>
    </row>
    <row r="11" spans="1:7" s="264" customFormat="1" ht="98.25" customHeight="1">
      <c r="A11" s="261" t="s">
        <v>280</v>
      </c>
      <c r="B11" s="262">
        <v>18</v>
      </c>
      <c r="C11" s="263">
        <v>81</v>
      </c>
      <c r="D11" s="263">
        <v>120.34</v>
      </c>
      <c r="E11" s="263">
        <v>81.23</v>
      </c>
      <c r="F11" s="263">
        <v>39.11</v>
      </c>
      <c r="G11" s="263">
        <v>67.5</v>
      </c>
    </row>
    <row r="12" spans="1:7" ht="98.25" customHeight="1" thickBot="1">
      <c r="A12" s="265" t="s">
        <v>281</v>
      </c>
      <c r="B12" s="176">
        <v>18</v>
      </c>
      <c r="C12" s="266">
        <v>81</v>
      </c>
      <c r="D12" s="266">
        <v>120.34</v>
      </c>
      <c r="E12" s="266">
        <v>81.23</v>
      </c>
      <c r="F12" s="175">
        <v>39.11</v>
      </c>
      <c r="G12" s="266">
        <v>67.5</v>
      </c>
    </row>
    <row r="13" spans="1:7" ht="17.25" thickTop="1">
      <c r="A13" s="11" t="s">
        <v>282</v>
      </c>
      <c r="B13" s="267"/>
      <c r="F13" s="267"/>
    </row>
    <row r="14" spans="1:7">
      <c r="A14" s="9" t="s">
        <v>4</v>
      </c>
    </row>
  </sheetData>
  <mergeCells count="7">
    <mergeCell ref="A1:G1"/>
    <mergeCell ref="A2:G2"/>
    <mergeCell ref="A4:A6"/>
    <mergeCell ref="D4:G4"/>
    <mergeCell ref="B5:B6"/>
    <mergeCell ref="C5:C6"/>
    <mergeCell ref="D5:D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topLeftCell="A4" zoomScale="115" zoomScaleNormal="100" zoomScaleSheetLayoutView="115" workbookViewId="0">
      <selection activeCell="J19" sqref="J19:J20"/>
    </sheetView>
  </sheetViews>
  <sheetFormatPr defaultRowHeight="16.5"/>
  <cols>
    <col min="2" max="10" width="7.375" customWidth="1"/>
  </cols>
  <sheetData>
    <row r="1" spans="1:10" ht="25.5">
      <c r="A1" s="406" t="s">
        <v>283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9.5">
      <c r="A2" s="407" t="s">
        <v>284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17.25" thickBot="1">
      <c r="A3" s="1" t="s">
        <v>285</v>
      </c>
      <c r="H3" s="408" t="s">
        <v>286</v>
      </c>
      <c r="I3" s="408"/>
      <c r="J3" s="408"/>
    </row>
    <row r="4" spans="1:10" ht="38.25" customHeight="1" thickTop="1">
      <c r="A4" s="409" t="s">
        <v>4</v>
      </c>
      <c r="B4" s="173" t="s">
        <v>287</v>
      </c>
      <c r="C4" s="413" t="s">
        <v>288</v>
      </c>
      <c r="D4" s="414"/>
      <c r="E4" s="414"/>
      <c r="F4" s="414"/>
      <c r="G4" s="415"/>
      <c r="H4" s="412" t="s">
        <v>289</v>
      </c>
      <c r="I4" s="413" t="s">
        <v>290</v>
      </c>
      <c r="J4" s="414"/>
    </row>
    <row r="5" spans="1:10" ht="27">
      <c r="A5" s="410"/>
      <c r="B5" s="171" t="s">
        <v>291</v>
      </c>
      <c r="C5" s="434" t="s">
        <v>292</v>
      </c>
      <c r="D5" s="461"/>
      <c r="E5" s="461"/>
      <c r="F5" s="461"/>
      <c r="G5" s="459"/>
      <c r="H5" s="404"/>
      <c r="I5" s="434" t="s">
        <v>293</v>
      </c>
      <c r="J5" s="461"/>
    </row>
    <row r="6" spans="1:10" ht="19.5" customHeight="1">
      <c r="A6" s="410"/>
      <c r="B6" s="268"/>
      <c r="C6" s="404" t="s">
        <v>4</v>
      </c>
      <c r="D6" s="179" t="s">
        <v>294</v>
      </c>
      <c r="E6" s="179" t="s">
        <v>295</v>
      </c>
      <c r="F6" s="179" t="s">
        <v>296</v>
      </c>
      <c r="G6" s="179" t="s">
        <v>30</v>
      </c>
      <c r="H6" s="404"/>
      <c r="I6" s="179" t="s">
        <v>297</v>
      </c>
      <c r="J6" s="185" t="s">
        <v>298</v>
      </c>
    </row>
    <row r="7" spans="1:10" ht="33" customHeight="1">
      <c r="A7" s="411"/>
      <c r="B7" s="194"/>
      <c r="C7" s="405"/>
      <c r="D7" s="172" t="s">
        <v>299</v>
      </c>
      <c r="E7" s="172" t="s">
        <v>300</v>
      </c>
      <c r="F7" s="172" t="s">
        <v>301</v>
      </c>
      <c r="G7" s="172" t="s">
        <v>302</v>
      </c>
      <c r="H7" s="405"/>
      <c r="I7" s="172" t="s">
        <v>303</v>
      </c>
      <c r="J7" s="181" t="s">
        <v>304</v>
      </c>
    </row>
    <row r="8" spans="1:10" ht="24" customHeight="1">
      <c r="A8" s="95" t="s">
        <v>9</v>
      </c>
      <c r="B8" s="176">
        <v>103</v>
      </c>
      <c r="C8" s="96">
        <v>62172</v>
      </c>
      <c r="D8" s="96">
        <v>23662</v>
      </c>
      <c r="E8" s="96">
        <v>4847</v>
      </c>
      <c r="F8" s="175" t="s">
        <v>16</v>
      </c>
      <c r="G8" s="96">
        <v>33663</v>
      </c>
      <c r="H8" s="175" t="s">
        <v>16</v>
      </c>
      <c r="I8" s="96">
        <v>9374</v>
      </c>
      <c r="J8" s="96">
        <v>9349</v>
      </c>
    </row>
    <row r="9" spans="1:10" ht="24" customHeight="1">
      <c r="A9" s="95" t="s">
        <v>10</v>
      </c>
      <c r="B9" s="176">
        <v>87</v>
      </c>
      <c r="C9" s="96">
        <v>76957</v>
      </c>
      <c r="D9" s="96">
        <v>9434</v>
      </c>
      <c r="E9" s="96">
        <v>4847</v>
      </c>
      <c r="F9" s="175" t="s">
        <v>16</v>
      </c>
      <c r="G9" s="96">
        <v>62676</v>
      </c>
      <c r="H9" s="175" t="s">
        <v>16</v>
      </c>
      <c r="I9" s="96">
        <v>10848</v>
      </c>
      <c r="J9" s="96">
        <v>10545</v>
      </c>
    </row>
    <row r="10" spans="1:10" ht="24" customHeight="1">
      <c r="A10" s="95" t="s">
        <v>196</v>
      </c>
      <c r="B10" s="96">
        <v>125</v>
      </c>
      <c r="C10" s="96">
        <v>35512</v>
      </c>
      <c r="D10" s="96">
        <v>8485</v>
      </c>
      <c r="E10" s="96">
        <v>4380</v>
      </c>
      <c r="F10" s="96" t="s">
        <v>210</v>
      </c>
      <c r="G10" s="96">
        <v>22647</v>
      </c>
      <c r="H10" s="96" t="s">
        <v>210</v>
      </c>
      <c r="I10" s="96">
        <v>5588</v>
      </c>
      <c r="J10" s="96">
        <v>5218</v>
      </c>
    </row>
    <row r="11" spans="1:10" s="44" customFormat="1" ht="24" customHeight="1">
      <c r="A11" s="95" t="s">
        <v>197</v>
      </c>
      <c r="B11" s="96">
        <v>22</v>
      </c>
      <c r="C11" s="96">
        <v>4168</v>
      </c>
      <c r="D11" s="269">
        <f>SUM(D12:D21)</f>
        <v>0</v>
      </c>
      <c r="E11" s="269">
        <f>SUM(E12:E21)</f>
        <v>0</v>
      </c>
      <c r="F11" s="269">
        <v>0</v>
      </c>
      <c r="G11" s="269">
        <v>4168</v>
      </c>
      <c r="H11" s="96" t="s">
        <v>210</v>
      </c>
      <c r="I11" s="96">
        <v>808</v>
      </c>
      <c r="J11" s="96">
        <v>808</v>
      </c>
    </row>
    <row r="12" spans="1:10" ht="24" customHeight="1">
      <c r="A12" s="2" t="s">
        <v>198</v>
      </c>
      <c r="B12" s="270">
        <v>50</v>
      </c>
      <c r="C12" s="270">
        <v>7270</v>
      </c>
      <c r="D12" s="271">
        <v>0</v>
      </c>
      <c r="E12" s="271">
        <v>0</v>
      </c>
      <c r="F12" s="271">
        <v>0</v>
      </c>
      <c r="G12" s="271">
        <v>7270</v>
      </c>
      <c r="H12" s="270" t="s">
        <v>75</v>
      </c>
      <c r="I12" s="270">
        <v>3517</v>
      </c>
      <c r="J12" s="270">
        <v>3517</v>
      </c>
    </row>
    <row r="13" spans="1:10" ht="36.75" customHeight="1">
      <c r="A13" s="184" t="s">
        <v>11</v>
      </c>
      <c r="B13" s="540" t="s">
        <v>339</v>
      </c>
      <c r="C13" s="542" t="s">
        <v>339</v>
      </c>
      <c r="D13" s="542" t="s">
        <v>75</v>
      </c>
      <c r="E13" s="542" t="s">
        <v>75</v>
      </c>
      <c r="F13" s="542" t="s">
        <v>75</v>
      </c>
      <c r="G13" s="542" t="s">
        <v>339</v>
      </c>
      <c r="H13" s="542" t="s">
        <v>75</v>
      </c>
      <c r="I13" s="542" t="s">
        <v>339</v>
      </c>
      <c r="J13" s="542" t="s">
        <v>339</v>
      </c>
    </row>
    <row r="14" spans="1:10" ht="36.75" customHeight="1">
      <c r="A14" s="95" t="s">
        <v>45</v>
      </c>
      <c r="B14" s="540"/>
      <c r="C14" s="542"/>
      <c r="D14" s="542"/>
      <c r="E14" s="542"/>
      <c r="F14" s="542"/>
      <c r="G14" s="542"/>
      <c r="H14" s="542"/>
      <c r="I14" s="542"/>
      <c r="J14" s="542"/>
    </row>
    <row r="15" spans="1:10" ht="36.75" customHeight="1">
      <c r="A15" s="184" t="s">
        <v>12</v>
      </c>
      <c r="B15" s="540" t="s">
        <v>340</v>
      </c>
      <c r="C15" s="542" t="s">
        <v>339</v>
      </c>
      <c r="D15" s="542" t="s">
        <v>75</v>
      </c>
      <c r="E15" s="542" t="s">
        <v>75</v>
      </c>
      <c r="F15" s="542" t="s">
        <v>75</v>
      </c>
      <c r="G15" s="542" t="s">
        <v>339</v>
      </c>
      <c r="H15" s="542" t="s">
        <v>75</v>
      </c>
      <c r="I15" s="542" t="s">
        <v>339</v>
      </c>
      <c r="J15" s="542" t="s">
        <v>339</v>
      </c>
    </row>
    <row r="16" spans="1:10" ht="36.75" customHeight="1">
      <c r="A16" s="95" t="s">
        <v>46</v>
      </c>
      <c r="B16" s="540"/>
      <c r="C16" s="542"/>
      <c r="D16" s="542"/>
      <c r="E16" s="542"/>
      <c r="F16" s="542"/>
      <c r="G16" s="542"/>
      <c r="H16" s="542"/>
      <c r="I16" s="542"/>
      <c r="J16" s="542"/>
    </row>
    <row r="17" spans="1:10" ht="36.75" customHeight="1">
      <c r="A17" s="184" t="s">
        <v>14</v>
      </c>
      <c r="B17" s="540" t="s">
        <v>339</v>
      </c>
      <c r="C17" s="542" t="s">
        <v>339</v>
      </c>
      <c r="D17" s="542" t="s">
        <v>75</v>
      </c>
      <c r="E17" s="542" t="s">
        <v>75</v>
      </c>
      <c r="F17" s="542" t="s">
        <v>75</v>
      </c>
      <c r="G17" s="542" t="s">
        <v>339</v>
      </c>
      <c r="H17" s="542" t="s">
        <v>75</v>
      </c>
      <c r="I17" s="542" t="s">
        <v>339</v>
      </c>
      <c r="J17" s="542" t="s">
        <v>339</v>
      </c>
    </row>
    <row r="18" spans="1:10" ht="36.75" customHeight="1">
      <c r="A18" s="95" t="s">
        <v>48</v>
      </c>
      <c r="B18" s="540"/>
      <c r="C18" s="542"/>
      <c r="D18" s="542"/>
      <c r="E18" s="542"/>
      <c r="F18" s="542"/>
      <c r="G18" s="542"/>
      <c r="H18" s="542"/>
      <c r="I18" s="542"/>
      <c r="J18" s="542"/>
    </row>
    <row r="19" spans="1:10" ht="36.75" customHeight="1">
      <c r="A19" s="184" t="s">
        <v>13</v>
      </c>
      <c r="B19" s="540" t="s">
        <v>339</v>
      </c>
      <c r="C19" s="542" t="s">
        <v>339</v>
      </c>
      <c r="D19" s="542" t="s">
        <v>75</v>
      </c>
      <c r="E19" s="542" t="s">
        <v>75</v>
      </c>
      <c r="F19" s="542" t="s">
        <v>75</v>
      </c>
      <c r="G19" s="542" t="s">
        <v>339</v>
      </c>
      <c r="H19" s="542" t="s">
        <v>75</v>
      </c>
      <c r="I19" s="542" t="s">
        <v>339</v>
      </c>
      <c r="J19" s="542" t="s">
        <v>339</v>
      </c>
    </row>
    <row r="20" spans="1:10" ht="36.75" customHeight="1">
      <c r="A20" s="95" t="s">
        <v>47</v>
      </c>
      <c r="B20" s="540"/>
      <c r="C20" s="542"/>
      <c r="D20" s="542"/>
      <c r="E20" s="542"/>
      <c r="F20" s="542"/>
      <c r="G20" s="542"/>
      <c r="H20" s="542"/>
      <c r="I20" s="542"/>
      <c r="J20" s="542"/>
    </row>
    <row r="21" spans="1:10" ht="36.75" customHeight="1">
      <c r="A21" s="184" t="s">
        <v>15</v>
      </c>
      <c r="B21" s="540" t="s">
        <v>339</v>
      </c>
      <c r="C21" s="542" t="s">
        <v>339</v>
      </c>
      <c r="D21" s="542" t="s">
        <v>341</v>
      </c>
      <c r="E21" s="542" t="s">
        <v>75</v>
      </c>
      <c r="F21" s="542" t="s">
        <v>75</v>
      </c>
      <c r="G21" s="542" t="s">
        <v>339</v>
      </c>
      <c r="H21" s="542" t="s">
        <v>75</v>
      </c>
      <c r="I21" s="542" t="s">
        <v>339</v>
      </c>
      <c r="J21" s="542" t="s">
        <v>339</v>
      </c>
    </row>
    <row r="22" spans="1:10" ht="36.75" customHeight="1" thickBot="1">
      <c r="A22" s="4" t="s">
        <v>49</v>
      </c>
      <c r="B22" s="541"/>
      <c r="C22" s="543"/>
      <c r="D22" s="543"/>
      <c r="E22" s="543"/>
      <c r="F22" s="543"/>
      <c r="G22" s="543"/>
      <c r="H22" s="543"/>
      <c r="I22" s="543"/>
      <c r="J22" s="543"/>
    </row>
    <row r="23" spans="1:10" ht="17.25" thickTop="1">
      <c r="A23" s="11" t="s">
        <v>239</v>
      </c>
    </row>
    <row r="24" spans="1:10">
      <c r="A24" s="1" t="s">
        <v>4</v>
      </c>
    </row>
  </sheetData>
  <mergeCells count="55">
    <mergeCell ref="A1:J1"/>
    <mergeCell ref="A2:J2"/>
    <mergeCell ref="H3:J3"/>
    <mergeCell ref="A4:A7"/>
    <mergeCell ref="C4:G4"/>
    <mergeCell ref="H4:H7"/>
    <mergeCell ref="I4:J4"/>
    <mergeCell ref="C5:G5"/>
    <mergeCell ref="I5:J5"/>
    <mergeCell ref="C6:C7"/>
    <mergeCell ref="H13:H14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I15:I16"/>
    <mergeCell ref="J15:J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H21:H22"/>
    <mergeCell ref="I21:I22"/>
    <mergeCell ref="J21:J22"/>
    <mergeCell ref="G21:G22"/>
    <mergeCell ref="B21:B22"/>
    <mergeCell ref="C21:C22"/>
    <mergeCell ref="D21:D22"/>
    <mergeCell ref="E21:E22"/>
    <mergeCell ref="F21:F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topLeftCell="A7" zoomScale="115" zoomScaleNormal="100" zoomScaleSheetLayoutView="115" workbookViewId="0">
      <selection activeCell="Q18" sqref="Q18"/>
    </sheetView>
  </sheetViews>
  <sheetFormatPr defaultRowHeight="16.5"/>
  <cols>
    <col min="2" max="2" width="5.75" customWidth="1"/>
    <col min="3" max="3" width="5.625" customWidth="1"/>
    <col min="4" max="5" width="6.5" customWidth="1"/>
    <col min="6" max="6" width="8.625" customWidth="1"/>
    <col min="7" max="7" width="6.5" customWidth="1"/>
    <col min="8" max="8" width="8" bestFit="1" customWidth="1"/>
    <col min="9" max="9" width="7.5" customWidth="1"/>
    <col min="10" max="10" width="8.625" bestFit="1" customWidth="1"/>
    <col min="11" max="11" width="7.125" bestFit="1" customWidth="1"/>
  </cols>
  <sheetData>
    <row r="1" spans="1:11" ht="25.5">
      <c r="A1" s="442" t="s">
        <v>178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9.5">
      <c r="A2" s="407" t="s">
        <v>179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7.25" thickBot="1">
      <c r="A3" s="1" t="s">
        <v>180</v>
      </c>
      <c r="H3" s="408" t="s">
        <v>181</v>
      </c>
      <c r="I3" s="408"/>
      <c r="J3" s="408"/>
      <c r="K3" s="408"/>
    </row>
    <row r="4" spans="1:11" s="29" customFormat="1" ht="32.25" customHeight="1" thickTop="1">
      <c r="A4" s="500" t="s">
        <v>4</v>
      </c>
      <c r="B4" s="486" t="s">
        <v>182</v>
      </c>
      <c r="C4" s="487"/>
      <c r="D4" s="487"/>
      <c r="E4" s="546"/>
      <c r="F4" s="413" t="s">
        <v>183</v>
      </c>
      <c r="G4" s="414"/>
      <c r="H4" s="414"/>
      <c r="I4" s="414"/>
      <c r="J4" s="414"/>
      <c r="K4" s="414"/>
    </row>
    <row r="5" spans="1:11" s="29" customFormat="1" ht="69" customHeight="1">
      <c r="A5" s="438"/>
      <c r="B5" s="446" t="s">
        <v>184</v>
      </c>
      <c r="C5" s="446" t="s">
        <v>185</v>
      </c>
      <c r="D5" s="465" t="s">
        <v>186</v>
      </c>
      <c r="E5" s="466"/>
      <c r="F5" s="404" t="s">
        <v>4</v>
      </c>
      <c r="G5" s="446" t="s">
        <v>187</v>
      </c>
      <c r="H5" s="446" t="s">
        <v>188</v>
      </c>
      <c r="I5" s="446" t="s">
        <v>189</v>
      </c>
      <c r="J5" s="446" t="s">
        <v>190</v>
      </c>
      <c r="K5" s="465" t="s">
        <v>191</v>
      </c>
    </row>
    <row r="6" spans="1:11" s="29" customFormat="1" ht="25.5" customHeight="1">
      <c r="A6" s="438"/>
      <c r="B6" s="404"/>
      <c r="C6" s="404"/>
      <c r="D6" s="179" t="s">
        <v>192</v>
      </c>
      <c r="E6" s="179" t="s">
        <v>193</v>
      </c>
      <c r="F6" s="404"/>
      <c r="G6" s="404"/>
      <c r="H6" s="404"/>
      <c r="I6" s="404"/>
      <c r="J6" s="404"/>
      <c r="K6" s="434"/>
    </row>
    <row r="7" spans="1:11" s="29" customFormat="1">
      <c r="A7" s="439"/>
      <c r="B7" s="469"/>
      <c r="C7" s="469"/>
      <c r="D7" s="26" t="s">
        <v>194</v>
      </c>
      <c r="E7" s="26" t="s">
        <v>195</v>
      </c>
      <c r="F7" s="469"/>
      <c r="G7" s="469"/>
      <c r="H7" s="469"/>
      <c r="I7" s="469"/>
      <c r="J7" s="469"/>
      <c r="K7" s="445"/>
    </row>
    <row r="8" spans="1:11" ht="23.25" customHeight="1">
      <c r="A8" s="95" t="s">
        <v>9</v>
      </c>
      <c r="B8" s="176">
        <v>3</v>
      </c>
      <c r="C8" s="175">
        <v>1024</v>
      </c>
      <c r="D8" s="175">
        <v>1053</v>
      </c>
      <c r="E8" s="175">
        <v>1163</v>
      </c>
      <c r="F8" s="175">
        <v>94.712000000000003</v>
      </c>
      <c r="G8" s="175">
        <v>0.73899999999999999</v>
      </c>
      <c r="H8" s="175">
        <v>78.036000000000001</v>
      </c>
      <c r="I8" s="175">
        <v>2.1789999999999998</v>
      </c>
      <c r="J8" s="175">
        <v>9.3130000000000006</v>
      </c>
      <c r="K8" s="175">
        <v>4.4450000000000003</v>
      </c>
    </row>
    <row r="9" spans="1:11" ht="23.25" customHeight="1">
      <c r="A9" s="222" t="s">
        <v>10</v>
      </c>
      <c r="B9" s="94">
        <v>3</v>
      </c>
      <c r="C9" s="97">
        <v>1042</v>
      </c>
      <c r="D9" s="97">
        <v>1056</v>
      </c>
      <c r="E9" s="97">
        <v>1182</v>
      </c>
      <c r="F9" s="94">
        <v>94.712000000000003</v>
      </c>
      <c r="G9" s="94">
        <v>0.73899999999999999</v>
      </c>
      <c r="H9" s="94">
        <v>78.036000000000001</v>
      </c>
      <c r="I9" s="94">
        <v>2.1789999999999998</v>
      </c>
      <c r="J9" s="94">
        <v>9.3130000000000006</v>
      </c>
      <c r="K9" s="94">
        <v>4.4450000000000003</v>
      </c>
    </row>
    <row r="10" spans="1:11" ht="23.25" customHeight="1">
      <c r="A10" s="95" t="s">
        <v>196</v>
      </c>
      <c r="B10" s="176">
        <v>3</v>
      </c>
      <c r="C10" s="97">
        <v>1034</v>
      </c>
      <c r="D10" s="97">
        <v>1063</v>
      </c>
      <c r="E10" s="97">
        <v>1174</v>
      </c>
      <c r="F10" s="223">
        <v>110.911</v>
      </c>
      <c r="G10" s="94">
        <v>0.78700000000000003</v>
      </c>
      <c r="H10" s="94">
        <v>87.936999999999998</v>
      </c>
      <c r="I10" s="94">
        <v>2.3780000000000001</v>
      </c>
      <c r="J10" s="94">
        <v>10.426</v>
      </c>
      <c r="K10" s="94">
        <v>9.3829999999999991</v>
      </c>
    </row>
    <row r="11" spans="1:11" ht="23.25" customHeight="1">
      <c r="A11" s="98" t="s">
        <v>197</v>
      </c>
      <c r="B11" s="120">
        <v>3</v>
      </c>
      <c r="C11" s="224">
        <v>1860</v>
      </c>
      <c r="D11" s="225">
        <v>1168</v>
      </c>
      <c r="E11" s="225">
        <v>1740</v>
      </c>
      <c r="F11" s="226">
        <v>110.77200000000001</v>
      </c>
      <c r="G11" s="121">
        <v>0.93400000000000005</v>
      </c>
      <c r="H11" s="121">
        <v>85.861000000000004</v>
      </c>
      <c r="I11" s="121">
        <v>2.7269999999999999</v>
      </c>
      <c r="J11" s="121">
        <v>10.768000000000001</v>
      </c>
      <c r="K11" s="121">
        <v>10.481999999999999</v>
      </c>
    </row>
    <row r="12" spans="1:11" ht="23.25" customHeight="1" thickBot="1">
      <c r="A12" s="208" t="s">
        <v>198</v>
      </c>
      <c r="B12" s="227">
        <v>3</v>
      </c>
      <c r="C12" s="228">
        <v>1860</v>
      </c>
      <c r="D12" s="229">
        <v>1168</v>
      </c>
      <c r="E12" s="229">
        <v>1740</v>
      </c>
      <c r="F12" s="230">
        <v>110.77200000000001</v>
      </c>
      <c r="G12" s="231">
        <v>0.93400000000000005</v>
      </c>
      <c r="H12" s="231">
        <v>85.861000000000004</v>
      </c>
      <c r="I12" s="231">
        <v>2.7269999999999999</v>
      </c>
      <c r="J12" s="231">
        <v>10.768000000000001</v>
      </c>
      <c r="K12" s="231">
        <v>10.481999999999999</v>
      </c>
    </row>
    <row r="13" spans="1:11" ht="18" thickTop="1" thickBot="1">
      <c r="A13" s="232" t="s">
        <v>4</v>
      </c>
    </row>
    <row r="14" spans="1:11" s="29" customFormat="1" ht="17.25" thickTop="1">
      <c r="A14" s="409" t="s">
        <v>4</v>
      </c>
      <c r="B14" s="413" t="s">
        <v>199</v>
      </c>
      <c r="C14" s="414"/>
      <c r="D14" s="414"/>
      <c r="E14" s="414"/>
      <c r="F14" s="414"/>
      <c r="G14" s="414"/>
      <c r="H14" s="414"/>
      <c r="I14" s="414"/>
      <c r="J14" s="414"/>
      <c r="K14" s="414"/>
    </row>
    <row r="15" spans="1:11" ht="85.5" customHeight="1">
      <c r="A15" s="410"/>
      <c r="B15" s="544" t="s">
        <v>4</v>
      </c>
      <c r="C15" s="446" t="s">
        <v>200</v>
      </c>
      <c r="D15" s="446" t="s">
        <v>201</v>
      </c>
      <c r="E15" s="446" t="s">
        <v>202</v>
      </c>
      <c r="F15" s="446" t="s">
        <v>203</v>
      </c>
      <c r="G15" s="446" t="s">
        <v>204</v>
      </c>
      <c r="H15" s="446" t="s">
        <v>205</v>
      </c>
      <c r="I15" s="446" t="s">
        <v>206</v>
      </c>
      <c r="J15" s="446" t="s">
        <v>207</v>
      </c>
      <c r="K15" s="446" t="s">
        <v>209</v>
      </c>
    </row>
    <row r="16" spans="1:11" ht="85.5" customHeight="1">
      <c r="A16" s="411"/>
      <c r="B16" s="545"/>
      <c r="C16" s="405"/>
      <c r="D16" s="405"/>
      <c r="E16" s="405"/>
      <c r="F16" s="405"/>
      <c r="G16" s="405"/>
      <c r="H16" s="405"/>
      <c r="I16" s="405"/>
      <c r="J16" s="405"/>
      <c r="K16" s="405"/>
    </row>
    <row r="17" spans="1:11" ht="23.25" customHeight="1">
      <c r="A17" s="95" t="s">
        <v>9</v>
      </c>
      <c r="B17" s="176">
        <v>975</v>
      </c>
      <c r="C17" s="175">
        <v>35</v>
      </c>
      <c r="D17" s="175">
        <v>663</v>
      </c>
      <c r="E17" s="175">
        <v>145</v>
      </c>
      <c r="F17" s="175">
        <v>70</v>
      </c>
      <c r="G17" s="175">
        <v>1</v>
      </c>
      <c r="H17" s="175" t="s">
        <v>16</v>
      </c>
      <c r="I17" s="175">
        <v>2</v>
      </c>
      <c r="J17" s="175">
        <v>43</v>
      </c>
      <c r="K17" s="175">
        <v>16</v>
      </c>
    </row>
    <row r="18" spans="1:11" ht="23.25" customHeight="1">
      <c r="A18" s="95" t="s">
        <v>10</v>
      </c>
      <c r="B18" s="176">
        <v>992</v>
      </c>
      <c r="C18" s="175">
        <v>35</v>
      </c>
      <c r="D18" s="175">
        <v>665</v>
      </c>
      <c r="E18" s="175">
        <v>160</v>
      </c>
      <c r="F18" s="175">
        <v>70</v>
      </c>
      <c r="G18" s="175">
        <v>1</v>
      </c>
      <c r="H18" s="175" t="s">
        <v>16</v>
      </c>
      <c r="I18" s="175">
        <v>2</v>
      </c>
      <c r="J18" s="175">
        <v>43</v>
      </c>
      <c r="K18" s="175">
        <v>16</v>
      </c>
    </row>
    <row r="19" spans="1:11" ht="23.25" customHeight="1">
      <c r="A19" s="95" t="s">
        <v>196</v>
      </c>
      <c r="B19" s="233">
        <v>1601</v>
      </c>
      <c r="C19" s="234">
        <v>35</v>
      </c>
      <c r="D19" s="234">
        <v>1009</v>
      </c>
      <c r="E19" s="234">
        <v>174</v>
      </c>
      <c r="F19" s="234">
        <v>70</v>
      </c>
      <c r="G19" s="234">
        <v>1</v>
      </c>
      <c r="H19" s="234" t="s">
        <v>16</v>
      </c>
      <c r="I19" s="234">
        <v>2</v>
      </c>
      <c r="J19" s="234">
        <v>43</v>
      </c>
      <c r="K19" s="234">
        <v>267</v>
      </c>
    </row>
    <row r="20" spans="1:11" ht="23.25" customHeight="1">
      <c r="A20" s="98" t="s">
        <v>197</v>
      </c>
      <c r="B20" s="235">
        <f>SUM(C20:K20)</f>
        <v>1699</v>
      </c>
      <c r="C20" s="123">
        <v>35</v>
      </c>
      <c r="D20" s="123">
        <v>1009</v>
      </c>
      <c r="E20" s="123">
        <v>271</v>
      </c>
      <c r="F20" s="123">
        <v>70</v>
      </c>
      <c r="G20" s="123">
        <v>2</v>
      </c>
      <c r="H20" s="123" t="s">
        <v>210</v>
      </c>
      <c r="I20" s="123">
        <v>2</v>
      </c>
      <c r="J20" s="123">
        <v>43</v>
      </c>
      <c r="K20" s="123">
        <v>267</v>
      </c>
    </row>
    <row r="21" spans="1:11" ht="23.25" customHeight="1" thickBot="1">
      <c r="A21" s="208" t="s">
        <v>128</v>
      </c>
      <c r="B21" s="236">
        <v>1699</v>
      </c>
      <c r="C21" s="237">
        <v>35</v>
      </c>
      <c r="D21" s="237">
        <v>1009</v>
      </c>
      <c r="E21" s="237">
        <v>271</v>
      </c>
      <c r="F21" s="237">
        <v>70</v>
      </c>
      <c r="G21" s="237">
        <v>2</v>
      </c>
      <c r="H21" s="237" t="s">
        <v>75</v>
      </c>
      <c r="I21" s="237">
        <v>2</v>
      </c>
      <c r="J21" s="237">
        <v>43</v>
      </c>
      <c r="K21" s="237">
        <v>267</v>
      </c>
    </row>
    <row r="22" spans="1:11" ht="17.25" thickTop="1">
      <c r="A22" s="11" t="s">
        <v>176</v>
      </c>
    </row>
    <row r="23" spans="1:11">
      <c r="A23" s="11" t="s">
        <v>211</v>
      </c>
    </row>
    <row r="24" spans="1:11">
      <c r="A24" s="9" t="s">
        <v>4</v>
      </c>
    </row>
  </sheetData>
  <mergeCells count="27">
    <mergeCell ref="A1:K1"/>
    <mergeCell ref="A2:K2"/>
    <mergeCell ref="H3:K3"/>
    <mergeCell ref="A4:A7"/>
    <mergeCell ref="B4:E4"/>
    <mergeCell ref="F4:K4"/>
    <mergeCell ref="B5:B7"/>
    <mergeCell ref="C5:C7"/>
    <mergeCell ref="D5:E5"/>
    <mergeCell ref="F5:F7"/>
    <mergeCell ref="G5:G7"/>
    <mergeCell ref="H5:H7"/>
    <mergeCell ref="I5:I7"/>
    <mergeCell ref="J5:J7"/>
    <mergeCell ref="K5:K7"/>
    <mergeCell ref="A14:A16"/>
    <mergeCell ref="B14:K14"/>
    <mergeCell ref="B15:B16"/>
    <mergeCell ref="C15:C16"/>
    <mergeCell ref="D15:D16"/>
    <mergeCell ref="K15:K16"/>
    <mergeCell ref="E15:E16"/>
    <mergeCell ref="F15:F16"/>
    <mergeCell ref="G15:G16"/>
    <mergeCell ref="H15:H16"/>
    <mergeCell ref="I15:I16"/>
    <mergeCell ref="J15:J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topLeftCell="A4" zoomScaleNormal="100" zoomScaleSheetLayoutView="100" workbookViewId="0">
      <selection activeCell="F17" sqref="F17:F18"/>
    </sheetView>
  </sheetViews>
  <sheetFormatPr defaultRowHeight="16.5"/>
  <cols>
    <col min="2" max="3" width="8.25" customWidth="1"/>
    <col min="4" max="9" width="8.875" customWidth="1"/>
    <col min="11" max="16" width="11.875" customWidth="1"/>
  </cols>
  <sheetData>
    <row r="1" spans="1:16" ht="25.5">
      <c r="A1" s="406" t="s">
        <v>342</v>
      </c>
      <c r="B1" s="406"/>
      <c r="C1" s="406"/>
      <c r="D1" s="406"/>
      <c r="E1" s="406"/>
      <c r="F1" s="406"/>
      <c r="G1" s="406"/>
      <c r="H1" s="406"/>
      <c r="I1" s="406"/>
      <c r="J1" s="406" t="s">
        <v>343</v>
      </c>
      <c r="K1" s="406"/>
      <c r="L1" s="406"/>
      <c r="M1" s="406"/>
      <c r="N1" s="406"/>
      <c r="O1" s="406"/>
      <c r="P1" s="406"/>
    </row>
    <row r="2" spans="1:16" ht="19.5">
      <c r="A2" s="407" t="s">
        <v>344</v>
      </c>
      <c r="B2" s="407"/>
      <c r="C2" s="407"/>
      <c r="D2" s="407"/>
      <c r="E2" s="407"/>
      <c r="F2" s="407"/>
      <c r="G2" s="407"/>
      <c r="H2" s="407"/>
      <c r="I2" s="407"/>
      <c r="J2" s="407" t="s">
        <v>345</v>
      </c>
      <c r="K2" s="407"/>
      <c r="L2" s="407"/>
      <c r="M2" s="407"/>
      <c r="N2" s="407"/>
      <c r="O2" s="407"/>
      <c r="P2" s="407"/>
    </row>
    <row r="3" spans="1:16" ht="17.25" thickBot="1">
      <c r="A3" s="1" t="s">
        <v>346</v>
      </c>
      <c r="G3" s="290"/>
      <c r="H3" s="291" t="s">
        <v>347</v>
      </c>
      <c r="I3" s="291"/>
      <c r="J3" s="1" t="s">
        <v>346</v>
      </c>
      <c r="O3" s="408" t="s">
        <v>347</v>
      </c>
      <c r="P3" s="408"/>
    </row>
    <row r="4" spans="1:16" s="29" customFormat="1" ht="17.25" thickTop="1">
      <c r="A4" s="500" t="s">
        <v>4</v>
      </c>
      <c r="B4" s="413" t="s">
        <v>244</v>
      </c>
      <c r="C4" s="415"/>
      <c r="D4" s="413" t="s">
        <v>348</v>
      </c>
      <c r="E4" s="414"/>
      <c r="F4" s="414"/>
      <c r="G4" s="414"/>
      <c r="H4" s="414"/>
      <c r="I4" s="414"/>
      <c r="J4" s="500" t="s">
        <v>4</v>
      </c>
      <c r="K4" s="413" t="s">
        <v>348</v>
      </c>
      <c r="L4" s="414"/>
      <c r="M4" s="414"/>
      <c r="N4" s="415"/>
      <c r="O4" s="413" t="s">
        <v>349</v>
      </c>
      <c r="P4" s="414"/>
    </row>
    <row r="5" spans="1:16" s="29" customFormat="1">
      <c r="A5" s="438"/>
      <c r="B5" s="434" t="s">
        <v>247</v>
      </c>
      <c r="C5" s="459"/>
      <c r="D5" s="445" t="s">
        <v>350</v>
      </c>
      <c r="E5" s="440"/>
      <c r="F5" s="440"/>
      <c r="G5" s="440"/>
      <c r="H5" s="440"/>
      <c r="I5" s="440"/>
      <c r="J5" s="438"/>
      <c r="K5" s="445" t="s">
        <v>350</v>
      </c>
      <c r="L5" s="440"/>
      <c r="M5" s="440"/>
      <c r="N5" s="441"/>
      <c r="O5" s="434" t="s">
        <v>351</v>
      </c>
      <c r="P5" s="461"/>
    </row>
    <row r="6" spans="1:16" s="29" customFormat="1">
      <c r="A6" s="438"/>
      <c r="B6" s="547"/>
      <c r="C6" s="548"/>
      <c r="D6" s="465" t="s">
        <v>352</v>
      </c>
      <c r="E6" s="466"/>
      <c r="F6" s="465" t="s">
        <v>353</v>
      </c>
      <c r="G6" s="466"/>
      <c r="H6" s="465" t="s">
        <v>354</v>
      </c>
      <c r="I6" s="467"/>
      <c r="J6" s="438"/>
      <c r="K6" s="465" t="s">
        <v>355</v>
      </c>
      <c r="L6" s="466"/>
      <c r="M6" s="465" t="s">
        <v>356</v>
      </c>
      <c r="N6" s="466"/>
      <c r="O6" s="434" t="s">
        <v>357</v>
      </c>
      <c r="P6" s="461"/>
    </row>
    <row r="7" spans="1:16" s="29" customFormat="1">
      <c r="A7" s="438"/>
      <c r="B7" s="530"/>
      <c r="C7" s="532"/>
      <c r="D7" s="445" t="s">
        <v>358</v>
      </c>
      <c r="E7" s="441"/>
      <c r="F7" s="445" t="s">
        <v>359</v>
      </c>
      <c r="G7" s="441"/>
      <c r="H7" s="445" t="s">
        <v>360</v>
      </c>
      <c r="I7" s="440"/>
      <c r="J7" s="438"/>
      <c r="K7" s="445" t="s">
        <v>361</v>
      </c>
      <c r="L7" s="441"/>
      <c r="M7" s="445" t="s">
        <v>31</v>
      </c>
      <c r="N7" s="441"/>
      <c r="O7" s="530"/>
      <c r="P7" s="531"/>
    </row>
    <row r="8" spans="1:16" s="29" customFormat="1">
      <c r="A8" s="438"/>
      <c r="B8" s="189" t="s">
        <v>319</v>
      </c>
      <c r="C8" s="189" t="s">
        <v>321</v>
      </c>
      <c r="D8" s="189" t="s">
        <v>319</v>
      </c>
      <c r="E8" s="189" t="s">
        <v>321</v>
      </c>
      <c r="F8" s="189" t="s">
        <v>319</v>
      </c>
      <c r="G8" s="189" t="s">
        <v>321</v>
      </c>
      <c r="H8" s="189" t="s">
        <v>319</v>
      </c>
      <c r="I8" s="191" t="s">
        <v>321</v>
      </c>
      <c r="J8" s="438"/>
      <c r="K8" s="189" t="s">
        <v>319</v>
      </c>
      <c r="L8" s="189" t="s">
        <v>321</v>
      </c>
      <c r="M8" s="189" t="s">
        <v>319</v>
      </c>
      <c r="N8" s="189" t="s">
        <v>321</v>
      </c>
      <c r="O8" s="189" t="s">
        <v>319</v>
      </c>
      <c r="P8" s="191" t="s">
        <v>321</v>
      </c>
    </row>
    <row r="9" spans="1:16" s="29" customFormat="1">
      <c r="A9" s="439"/>
      <c r="B9" s="221" t="s">
        <v>252</v>
      </c>
      <c r="C9" s="221" t="s">
        <v>322</v>
      </c>
      <c r="D9" s="221" t="s">
        <v>252</v>
      </c>
      <c r="E9" s="221" t="s">
        <v>322</v>
      </c>
      <c r="F9" s="221" t="s">
        <v>252</v>
      </c>
      <c r="G9" s="221" t="s">
        <v>322</v>
      </c>
      <c r="H9" s="221" t="s">
        <v>252</v>
      </c>
      <c r="I9" s="188" t="s">
        <v>322</v>
      </c>
      <c r="J9" s="439"/>
      <c r="K9" s="221" t="s">
        <v>252</v>
      </c>
      <c r="L9" s="221" t="s">
        <v>322</v>
      </c>
      <c r="M9" s="221" t="s">
        <v>252</v>
      </c>
      <c r="N9" s="221" t="s">
        <v>322</v>
      </c>
      <c r="O9" s="221" t="s">
        <v>252</v>
      </c>
      <c r="P9" s="188" t="s">
        <v>322</v>
      </c>
    </row>
    <row r="10" spans="1:16" ht="28.5" customHeight="1">
      <c r="A10" s="193" t="s">
        <v>9</v>
      </c>
      <c r="B10" s="186">
        <v>213</v>
      </c>
      <c r="C10" s="253">
        <v>19279</v>
      </c>
      <c r="D10" s="187">
        <v>96</v>
      </c>
      <c r="E10" s="187">
        <v>205</v>
      </c>
      <c r="F10" s="187">
        <v>46</v>
      </c>
      <c r="G10" s="253">
        <v>17944</v>
      </c>
      <c r="H10" s="187">
        <v>4</v>
      </c>
      <c r="I10" s="187">
        <v>695</v>
      </c>
      <c r="J10" s="193" t="s">
        <v>9</v>
      </c>
      <c r="K10" s="187">
        <v>1</v>
      </c>
      <c r="L10" s="187">
        <v>20</v>
      </c>
      <c r="M10" s="187">
        <v>66</v>
      </c>
      <c r="N10" s="187">
        <v>414</v>
      </c>
      <c r="O10" s="187" t="s">
        <v>16</v>
      </c>
      <c r="P10" s="187" t="s">
        <v>16</v>
      </c>
    </row>
    <row r="11" spans="1:16" ht="28.5" customHeight="1">
      <c r="A11" s="193" t="s">
        <v>10</v>
      </c>
      <c r="B11" s="186">
        <v>210</v>
      </c>
      <c r="C11" s="253">
        <v>19257</v>
      </c>
      <c r="D11" s="187">
        <v>93</v>
      </c>
      <c r="E11" s="187">
        <v>197</v>
      </c>
      <c r="F11" s="187">
        <v>45</v>
      </c>
      <c r="G11" s="253">
        <v>17931</v>
      </c>
      <c r="H11" s="187">
        <v>4</v>
      </c>
      <c r="I11" s="187">
        <v>695</v>
      </c>
      <c r="J11" s="193" t="s">
        <v>10</v>
      </c>
      <c r="K11" s="187">
        <v>1</v>
      </c>
      <c r="L11" s="187">
        <v>20</v>
      </c>
      <c r="M11" s="187">
        <v>67</v>
      </c>
      <c r="N11" s="187">
        <v>414</v>
      </c>
      <c r="O11" s="187" t="s">
        <v>16</v>
      </c>
      <c r="P11" s="187" t="s">
        <v>16</v>
      </c>
    </row>
    <row r="12" spans="1:16" ht="28.5" customHeight="1">
      <c r="A12" s="193" t="s">
        <v>18</v>
      </c>
      <c r="B12" s="296">
        <v>210</v>
      </c>
      <c r="C12" s="297">
        <v>19257</v>
      </c>
      <c r="D12" s="187">
        <v>93</v>
      </c>
      <c r="E12" s="297">
        <v>197</v>
      </c>
      <c r="F12" s="187">
        <v>45</v>
      </c>
      <c r="G12" s="297">
        <v>17931</v>
      </c>
      <c r="H12" s="187">
        <v>4</v>
      </c>
      <c r="I12" s="297">
        <v>695</v>
      </c>
      <c r="J12" s="193" t="s">
        <v>18</v>
      </c>
      <c r="K12" s="186">
        <v>1</v>
      </c>
      <c r="L12" s="187">
        <v>20</v>
      </c>
      <c r="M12" s="187">
        <v>37</v>
      </c>
      <c r="N12" s="187">
        <v>414</v>
      </c>
      <c r="O12" s="187" t="s">
        <v>75</v>
      </c>
      <c r="P12" s="187" t="s">
        <v>75</v>
      </c>
    </row>
    <row r="13" spans="1:16" s="44" customFormat="1" ht="28.5" customHeight="1">
      <c r="A13" s="193" t="s">
        <v>119</v>
      </c>
      <c r="B13" s="296">
        <v>209</v>
      </c>
      <c r="C13" s="297">
        <v>19250</v>
      </c>
      <c r="D13" s="187">
        <v>93</v>
      </c>
      <c r="E13" s="297">
        <v>200</v>
      </c>
      <c r="F13" s="187">
        <v>45</v>
      </c>
      <c r="G13" s="297">
        <v>17937</v>
      </c>
      <c r="H13" s="187">
        <v>4</v>
      </c>
      <c r="I13" s="292">
        <v>695.5</v>
      </c>
      <c r="J13" s="193" t="s">
        <v>119</v>
      </c>
      <c r="K13" s="186">
        <v>1</v>
      </c>
      <c r="L13" s="187">
        <v>20.5</v>
      </c>
      <c r="M13" s="187">
        <v>66</v>
      </c>
      <c r="N13" s="187">
        <v>396.8</v>
      </c>
      <c r="O13" s="187" t="s">
        <v>75</v>
      </c>
      <c r="P13" s="187" t="s">
        <v>75</v>
      </c>
    </row>
    <row r="14" spans="1:16" ht="28.5" customHeight="1">
      <c r="A14" s="2" t="s">
        <v>420</v>
      </c>
      <c r="B14" s="293">
        <f t="shared" ref="B14:I14" si="0">SUM(B15:B24)</f>
        <v>214</v>
      </c>
      <c r="C14" s="294">
        <f t="shared" si="0"/>
        <v>15073</v>
      </c>
      <c r="D14" s="192">
        <f t="shared" si="0"/>
        <v>94</v>
      </c>
      <c r="E14" s="294">
        <f t="shared" si="0"/>
        <v>201</v>
      </c>
      <c r="F14" s="192">
        <f t="shared" si="0"/>
        <v>45</v>
      </c>
      <c r="G14" s="294">
        <f t="shared" si="0"/>
        <v>13858</v>
      </c>
      <c r="H14" s="192">
        <f t="shared" si="0"/>
        <v>4</v>
      </c>
      <c r="I14" s="295">
        <f t="shared" si="0"/>
        <v>695</v>
      </c>
      <c r="J14" s="2" t="s">
        <v>420</v>
      </c>
      <c r="K14" s="10">
        <f>SUM(K15:K24)</f>
        <v>1</v>
      </c>
      <c r="L14" s="192">
        <f>SUM(L15:L24)</f>
        <v>20</v>
      </c>
      <c r="M14" s="192">
        <f>SUM(M15:M24)</f>
        <v>70</v>
      </c>
      <c r="N14" s="192">
        <f>SUM(N15:N24)</f>
        <v>299</v>
      </c>
      <c r="O14" s="192" t="s">
        <v>421</v>
      </c>
      <c r="P14" s="192" t="s">
        <v>421</v>
      </c>
    </row>
    <row r="15" spans="1:16" ht="34.5" customHeight="1">
      <c r="A15" s="190" t="s">
        <v>11</v>
      </c>
      <c r="B15" s="549">
        <f>SUM(D15,F15,H15,K15,M15,O15)</f>
        <v>57</v>
      </c>
      <c r="C15" s="550">
        <f>SUM(E15,G15,I15,L15,N15)</f>
        <v>3430</v>
      </c>
      <c r="D15" s="444">
        <v>35</v>
      </c>
      <c r="E15" s="444">
        <v>78</v>
      </c>
      <c r="F15" s="444">
        <v>9</v>
      </c>
      <c r="G15" s="492">
        <v>3257</v>
      </c>
      <c r="H15" s="444" t="s">
        <v>75</v>
      </c>
      <c r="I15" s="444" t="s">
        <v>75</v>
      </c>
      <c r="J15" s="190" t="s">
        <v>11</v>
      </c>
      <c r="K15" s="443" t="s">
        <v>75</v>
      </c>
      <c r="L15" s="444" t="s">
        <v>75</v>
      </c>
      <c r="M15" s="444">
        <v>13</v>
      </c>
      <c r="N15" s="444">
        <v>95</v>
      </c>
      <c r="O15" s="444" t="s">
        <v>75</v>
      </c>
      <c r="P15" s="444" t="s">
        <v>75</v>
      </c>
    </row>
    <row r="16" spans="1:16" ht="34.5" customHeight="1">
      <c r="A16" s="193" t="s">
        <v>45</v>
      </c>
      <c r="B16" s="549"/>
      <c r="C16" s="550"/>
      <c r="D16" s="444"/>
      <c r="E16" s="444"/>
      <c r="F16" s="444"/>
      <c r="G16" s="492"/>
      <c r="H16" s="444"/>
      <c r="I16" s="444"/>
      <c r="J16" s="193" t="s">
        <v>45</v>
      </c>
      <c r="K16" s="443"/>
      <c r="L16" s="444"/>
      <c r="M16" s="444"/>
      <c r="N16" s="444"/>
      <c r="O16" s="444"/>
      <c r="P16" s="444"/>
    </row>
    <row r="17" spans="1:16" ht="34.5" customHeight="1">
      <c r="A17" s="190" t="s">
        <v>12</v>
      </c>
      <c r="B17" s="549">
        <f t="shared" ref="B17" si="1">SUM(D17,F17,H17,K17,M17,O17)</f>
        <v>56</v>
      </c>
      <c r="C17" s="550">
        <f t="shared" ref="C17" si="2">SUM(E17,G17,I17,L17,N17)</f>
        <v>7941</v>
      </c>
      <c r="D17" s="444">
        <v>11</v>
      </c>
      <c r="E17" s="444">
        <v>23</v>
      </c>
      <c r="F17" s="444">
        <v>12</v>
      </c>
      <c r="G17" s="492">
        <v>7799</v>
      </c>
      <c r="H17" s="444" t="s">
        <v>75</v>
      </c>
      <c r="I17" s="444" t="s">
        <v>75</v>
      </c>
      <c r="J17" s="190" t="s">
        <v>12</v>
      </c>
      <c r="K17" s="443">
        <v>1</v>
      </c>
      <c r="L17" s="444">
        <v>20</v>
      </c>
      <c r="M17" s="444">
        <v>32</v>
      </c>
      <c r="N17" s="444">
        <v>99</v>
      </c>
      <c r="O17" s="444" t="s">
        <v>75</v>
      </c>
      <c r="P17" s="444" t="s">
        <v>75</v>
      </c>
    </row>
    <row r="18" spans="1:16" ht="34.5" customHeight="1">
      <c r="A18" s="193" t="s">
        <v>46</v>
      </c>
      <c r="B18" s="549"/>
      <c r="C18" s="550"/>
      <c r="D18" s="444"/>
      <c r="E18" s="444"/>
      <c r="F18" s="444"/>
      <c r="G18" s="492"/>
      <c r="H18" s="444"/>
      <c r="I18" s="444"/>
      <c r="J18" s="193" t="s">
        <v>46</v>
      </c>
      <c r="K18" s="443"/>
      <c r="L18" s="444"/>
      <c r="M18" s="444"/>
      <c r="N18" s="444"/>
      <c r="O18" s="444"/>
      <c r="P18" s="444"/>
    </row>
    <row r="19" spans="1:16" ht="34.5" customHeight="1">
      <c r="A19" s="190" t="s">
        <v>13</v>
      </c>
      <c r="B19" s="549">
        <f t="shared" ref="B19" si="3">SUM(D19,F19,H19,K19,M19,O19)</f>
        <v>36</v>
      </c>
      <c r="C19" s="550">
        <f t="shared" ref="C19" si="4">SUM(E19,G19,I19,L19,N19)</f>
        <v>2301</v>
      </c>
      <c r="D19" s="444">
        <v>18</v>
      </c>
      <c r="E19" s="444">
        <v>36</v>
      </c>
      <c r="F19" s="444">
        <v>10</v>
      </c>
      <c r="G19" s="492">
        <v>2225</v>
      </c>
      <c r="H19" s="444" t="s">
        <v>75</v>
      </c>
      <c r="I19" s="444" t="s">
        <v>75</v>
      </c>
      <c r="J19" s="190" t="s">
        <v>13</v>
      </c>
      <c r="K19" s="443" t="s">
        <v>75</v>
      </c>
      <c r="L19" s="444" t="s">
        <v>75</v>
      </c>
      <c r="M19" s="444">
        <v>8</v>
      </c>
      <c r="N19" s="444">
        <v>40</v>
      </c>
      <c r="O19" s="444" t="s">
        <v>75</v>
      </c>
      <c r="P19" s="444" t="s">
        <v>75</v>
      </c>
    </row>
    <row r="20" spans="1:16" ht="34.5" customHeight="1">
      <c r="A20" s="193" t="s">
        <v>47</v>
      </c>
      <c r="B20" s="549"/>
      <c r="C20" s="550"/>
      <c r="D20" s="444"/>
      <c r="E20" s="444"/>
      <c r="F20" s="444"/>
      <c r="G20" s="492"/>
      <c r="H20" s="444"/>
      <c r="I20" s="444"/>
      <c r="J20" s="193" t="s">
        <v>47</v>
      </c>
      <c r="K20" s="443"/>
      <c r="L20" s="444"/>
      <c r="M20" s="444"/>
      <c r="N20" s="444"/>
      <c r="O20" s="444"/>
      <c r="P20" s="444"/>
    </row>
    <row r="21" spans="1:16" ht="34.5" customHeight="1">
      <c r="A21" s="190" t="s">
        <v>14</v>
      </c>
      <c r="B21" s="549">
        <f t="shared" ref="B21" si="5">SUM(D21,F21,H21,K21,M21,O21)</f>
        <v>41</v>
      </c>
      <c r="C21" s="550">
        <f t="shared" ref="C21" si="6">SUM(E21,G21,I21,L21,N21)</f>
        <v>1277</v>
      </c>
      <c r="D21" s="444">
        <v>23</v>
      </c>
      <c r="E21" s="444">
        <v>50</v>
      </c>
      <c r="F21" s="444">
        <v>13</v>
      </c>
      <c r="G21" s="444">
        <v>531</v>
      </c>
      <c r="H21" s="444">
        <v>4</v>
      </c>
      <c r="I21" s="444">
        <v>695</v>
      </c>
      <c r="J21" s="190" t="s">
        <v>14</v>
      </c>
      <c r="K21" s="443" t="s">
        <v>75</v>
      </c>
      <c r="L21" s="444" t="s">
        <v>75</v>
      </c>
      <c r="M21" s="444">
        <v>1</v>
      </c>
      <c r="N21" s="444">
        <v>1</v>
      </c>
      <c r="O21" s="444" t="s">
        <v>75</v>
      </c>
      <c r="P21" s="444" t="s">
        <v>75</v>
      </c>
    </row>
    <row r="22" spans="1:16" ht="34.5" customHeight="1">
      <c r="A22" s="193" t="s">
        <v>48</v>
      </c>
      <c r="B22" s="549"/>
      <c r="C22" s="550"/>
      <c r="D22" s="444"/>
      <c r="E22" s="444"/>
      <c r="F22" s="444"/>
      <c r="G22" s="444"/>
      <c r="H22" s="444"/>
      <c r="I22" s="444"/>
      <c r="J22" s="193" t="s">
        <v>48</v>
      </c>
      <c r="K22" s="443"/>
      <c r="L22" s="444"/>
      <c r="M22" s="444"/>
      <c r="N22" s="444"/>
      <c r="O22" s="444"/>
      <c r="P22" s="444"/>
    </row>
    <row r="23" spans="1:16" ht="34.5" customHeight="1">
      <c r="A23" s="190" t="s">
        <v>15</v>
      </c>
      <c r="B23" s="549">
        <f t="shared" ref="B23" si="7">SUM(D23,F23,H23,K23,M23,O23)</f>
        <v>24</v>
      </c>
      <c r="C23" s="550">
        <f t="shared" ref="C23" si="8">SUM(E23,G23,I23,L23,N23)</f>
        <v>124</v>
      </c>
      <c r="D23" s="444">
        <v>7</v>
      </c>
      <c r="E23" s="444">
        <v>14</v>
      </c>
      <c r="F23" s="444">
        <v>1</v>
      </c>
      <c r="G23" s="444">
        <v>46</v>
      </c>
      <c r="H23" s="444" t="s">
        <v>75</v>
      </c>
      <c r="I23" s="444" t="s">
        <v>75</v>
      </c>
      <c r="J23" s="190" t="s">
        <v>15</v>
      </c>
      <c r="K23" s="443" t="s">
        <v>75</v>
      </c>
      <c r="L23" s="444" t="s">
        <v>75</v>
      </c>
      <c r="M23" s="444">
        <v>16</v>
      </c>
      <c r="N23" s="444">
        <v>64</v>
      </c>
      <c r="O23" s="444" t="s">
        <v>75</v>
      </c>
      <c r="P23" s="444" t="s">
        <v>75</v>
      </c>
    </row>
    <row r="24" spans="1:16" ht="34.5" customHeight="1" thickBot="1">
      <c r="A24" s="4" t="s">
        <v>49</v>
      </c>
      <c r="B24" s="549"/>
      <c r="C24" s="550"/>
      <c r="D24" s="452"/>
      <c r="E24" s="452"/>
      <c r="F24" s="452"/>
      <c r="G24" s="452"/>
      <c r="H24" s="452"/>
      <c r="I24" s="452"/>
      <c r="J24" s="4" t="s">
        <v>49</v>
      </c>
      <c r="K24" s="453"/>
      <c r="L24" s="452"/>
      <c r="M24" s="452"/>
      <c r="N24" s="452"/>
      <c r="O24" s="452"/>
      <c r="P24" s="452"/>
    </row>
    <row r="25" spans="1:16" ht="48.75" customHeight="1" thickTop="1">
      <c r="A25" s="551" t="s">
        <v>422</v>
      </c>
      <c r="B25" s="551"/>
      <c r="C25" s="551"/>
      <c r="D25" s="551"/>
      <c r="E25" s="551"/>
      <c r="F25" s="551"/>
      <c r="G25" s="551"/>
      <c r="H25" s="551"/>
      <c r="I25" s="551"/>
      <c r="J25" s="551" t="s">
        <v>423</v>
      </c>
      <c r="K25" s="551"/>
      <c r="L25" s="551"/>
      <c r="M25" s="551"/>
      <c r="N25" s="551"/>
      <c r="O25" s="551"/>
      <c r="P25" s="551"/>
    </row>
    <row r="26" spans="1:16">
      <c r="A26" s="11"/>
      <c r="J26" s="298"/>
      <c r="K26" s="299"/>
    </row>
    <row r="27" spans="1:16">
      <c r="A27" s="11"/>
      <c r="J27" s="300" t="s">
        <v>4</v>
      </c>
      <c r="K27" s="299"/>
    </row>
    <row r="28" spans="1:16">
      <c r="A28" s="9" t="s">
        <v>4</v>
      </c>
      <c r="J28" s="9" t="s">
        <v>4</v>
      </c>
    </row>
  </sheetData>
  <mergeCells count="101">
    <mergeCell ref="O23:O24"/>
    <mergeCell ref="P23:P24"/>
    <mergeCell ref="A25:I25"/>
    <mergeCell ref="J25:P25"/>
    <mergeCell ref="H23:H24"/>
    <mergeCell ref="I23:I24"/>
    <mergeCell ref="K23:K24"/>
    <mergeCell ref="L23:L24"/>
    <mergeCell ref="M23:M24"/>
    <mergeCell ref="N23:N24"/>
    <mergeCell ref="B23:B24"/>
    <mergeCell ref="C23:C24"/>
    <mergeCell ref="D23:D24"/>
    <mergeCell ref="E23:E24"/>
    <mergeCell ref="F23:F24"/>
    <mergeCell ref="G23:G24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21:H22"/>
    <mergeCell ref="I21:I22"/>
    <mergeCell ref="H19:H20"/>
    <mergeCell ref="I19:I20"/>
    <mergeCell ref="K19:K20"/>
    <mergeCell ref="L19:L20"/>
    <mergeCell ref="M19:M20"/>
    <mergeCell ref="N19:N20"/>
    <mergeCell ref="B19:B20"/>
    <mergeCell ref="C19:C20"/>
    <mergeCell ref="L17:L18"/>
    <mergeCell ref="M17:M18"/>
    <mergeCell ref="N17:N18"/>
    <mergeCell ref="O17:O18"/>
    <mergeCell ref="K21:K22"/>
    <mergeCell ref="L21:L22"/>
    <mergeCell ref="M21:M22"/>
    <mergeCell ref="N21:N22"/>
    <mergeCell ref="O21:O22"/>
    <mergeCell ref="D15:D16"/>
    <mergeCell ref="E15:E16"/>
    <mergeCell ref="F15:F16"/>
    <mergeCell ref="G15:G16"/>
    <mergeCell ref="D19:D20"/>
    <mergeCell ref="E19:E20"/>
    <mergeCell ref="F19:F20"/>
    <mergeCell ref="G19:G20"/>
    <mergeCell ref="K17:K18"/>
    <mergeCell ref="F7:G7"/>
    <mergeCell ref="H7:I7"/>
    <mergeCell ref="K7:L7"/>
    <mergeCell ref="M7:N7"/>
    <mergeCell ref="O7:P7"/>
    <mergeCell ref="P17:P18"/>
    <mergeCell ref="O15:O16"/>
    <mergeCell ref="P15:P16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K15:K16"/>
    <mergeCell ref="L15:L16"/>
    <mergeCell ref="M15:M16"/>
    <mergeCell ref="N15:N16"/>
    <mergeCell ref="B15:B16"/>
    <mergeCell ref="C15:C16"/>
    <mergeCell ref="A1:I1"/>
    <mergeCell ref="J1:P1"/>
    <mergeCell ref="A2:I2"/>
    <mergeCell ref="J2:P2"/>
    <mergeCell ref="O3:P3"/>
    <mergeCell ref="A4:A9"/>
    <mergeCell ref="B4:C4"/>
    <mergeCell ref="D4:I4"/>
    <mergeCell ref="J4:J9"/>
    <mergeCell ref="K4:N4"/>
    <mergeCell ref="O4:P4"/>
    <mergeCell ref="B5:C5"/>
    <mergeCell ref="D5:I5"/>
    <mergeCell ref="K5:N5"/>
    <mergeCell ref="O5:P5"/>
    <mergeCell ref="B6:C6"/>
    <mergeCell ref="D6:E6"/>
    <mergeCell ref="F6:G6"/>
    <mergeCell ref="H6:I6"/>
    <mergeCell ref="K6:L6"/>
    <mergeCell ref="M6:N6"/>
    <mergeCell ref="O6:P6"/>
    <mergeCell ref="B7:C7"/>
    <mergeCell ref="D7:E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1"/>
  <sheetViews>
    <sheetView tabSelected="1" view="pageBreakPreview" topLeftCell="D7" zoomScaleNormal="110" zoomScaleSheetLayoutView="100" workbookViewId="0">
      <selection activeCell="AE18" sqref="AE18"/>
    </sheetView>
  </sheetViews>
  <sheetFormatPr defaultRowHeight="16.5"/>
  <cols>
    <col min="1" max="1" width="8.375" customWidth="1"/>
    <col min="2" max="2" width="6.375" customWidth="1"/>
    <col min="3" max="3" width="10.5" customWidth="1"/>
    <col min="4" max="4" width="7.5" customWidth="1"/>
    <col min="5" max="5" width="10.75" customWidth="1"/>
    <col min="6" max="6" width="6.375" customWidth="1"/>
    <col min="7" max="7" width="9.375" customWidth="1"/>
    <col min="8" max="8" width="5.75" customWidth="1"/>
    <col min="9" max="9" width="9.375" customWidth="1"/>
    <col min="10" max="10" width="7.375" customWidth="1"/>
    <col min="11" max="11" width="11.125" customWidth="1"/>
    <col min="12" max="12" width="9" customWidth="1"/>
    <col min="13" max="13" width="7.125" customWidth="1"/>
    <col min="14" max="14" width="10.25" customWidth="1"/>
    <col min="15" max="15" width="7.625" customWidth="1"/>
    <col min="16" max="16" width="9.125" customWidth="1"/>
    <col min="17" max="17" width="7.125" customWidth="1"/>
    <col min="18" max="18" width="10.5" customWidth="1"/>
    <col min="19" max="22" width="7.125" hidden="1" customWidth="1"/>
    <col min="23" max="23" width="8.375" customWidth="1"/>
    <col min="24" max="24" width="4.625" customWidth="1"/>
    <col min="25" max="25" width="8" customWidth="1"/>
    <col min="26" max="26" width="5.875" customWidth="1"/>
    <col min="27" max="27" width="8.25" customWidth="1"/>
    <col min="28" max="28" width="6.75" customWidth="1"/>
    <col min="29" max="29" width="8.625" customWidth="1"/>
    <col min="30" max="30" width="6.25" customWidth="1"/>
    <col min="31" max="31" width="9" customWidth="1"/>
    <col min="32" max="32" width="3.625" customWidth="1"/>
    <col min="33" max="33" width="9.875" customWidth="1"/>
    <col min="34" max="34" width="5.5" customWidth="1"/>
    <col min="35" max="35" width="7.375" customWidth="1"/>
  </cols>
  <sheetData>
    <row r="1" spans="1:36" ht="25.5">
      <c r="A1" s="406" t="s">
        <v>362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 t="s">
        <v>363</v>
      </c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 t="s">
        <v>363</v>
      </c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</row>
    <row r="2" spans="1:36" ht="19.5">
      <c r="A2" s="407" t="s">
        <v>364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 t="s">
        <v>365</v>
      </c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 t="s">
        <v>365</v>
      </c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</row>
    <row r="3" spans="1:36" ht="17.25" thickBot="1">
      <c r="A3" s="1" t="s">
        <v>366</v>
      </c>
      <c r="I3" s="408" t="s">
        <v>367</v>
      </c>
      <c r="J3" s="408"/>
      <c r="K3" s="408"/>
      <c r="L3" s="1" t="s">
        <v>366</v>
      </c>
      <c r="T3" s="408" t="s">
        <v>367</v>
      </c>
      <c r="U3" s="408"/>
      <c r="V3" s="408"/>
      <c r="W3" s="1" t="s">
        <v>368</v>
      </c>
      <c r="AF3" s="408" t="s">
        <v>367</v>
      </c>
      <c r="AG3" s="408"/>
      <c r="AH3" s="408"/>
      <c r="AI3" s="408"/>
    </row>
    <row r="4" spans="1:36" s="301" customFormat="1" ht="26.25" customHeight="1" thickTop="1">
      <c r="A4" s="568" t="s">
        <v>4</v>
      </c>
      <c r="B4" s="565" t="s">
        <v>369</v>
      </c>
      <c r="C4" s="571"/>
      <c r="D4" s="574" t="s">
        <v>370</v>
      </c>
      <c r="E4" s="566"/>
      <c r="F4" s="566"/>
      <c r="G4" s="566"/>
      <c r="H4" s="566"/>
      <c r="I4" s="566"/>
      <c r="J4" s="566"/>
      <c r="K4" s="566"/>
      <c r="L4" s="571" t="s">
        <v>4</v>
      </c>
      <c r="M4" s="574" t="s">
        <v>370</v>
      </c>
      <c r="N4" s="566"/>
      <c r="O4" s="566"/>
      <c r="P4" s="566"/>
      <c r="Q4" s="566"/>
      <c r="R4" s="566"/>
      <c r="S4" s="566"/>
      <c r="T4" s="566"/>
      <c r="U4" s="566"/>
      <c r="V4" s="566"/>
      <c r="W4" s="563" t="s">
        <v>4</v>
      </c>
      <c r="X4" s="565" t="s">
        <v>371</v>
      </c>
      <c r="Y4" s="563"/>
      <c r="Z4" s="563"/>
      <c r="AA4" s="563"/>
      <c r="AB4" s="563"/>
      <c r="AC4" s="563"/>
      <c r="AD4" s="563"/>
      <c r="AE4" s="563"/>
      <c r="AF4" s="563"/>
      <c r="AG4" s="563"/>
      <c r="AH4" s="566"/>
      <c r="AI4" s="566"/>
    </row>
    <row r="5" spans="1:36" s="301" customFormat="1" ht="26.25" customHeight="1">
      <c r="A5" s="569"/>
      <c r="B5" s="572"/>
      <c r="C5" s="573"/>
      <c r="D5" s="447" t="s">
        <v>372</v>
      </c>
      <c r="E5" s="448"/>
      <c r="F5" s="448"/>
      <c r="G5" s="448"/>
      <c r="H5" s="448"/>
      <c r="I5" s="448"/>
      <c r="J5" s="448"/>
      <c r="K5" s="448"/>
      <c r="L5" s="573"/>
      <c r="M5" s="447" t="s">
        <v>373</v>
      </c>
      <c r="N5" s="448"/>
      <c r="O5" s="448"/>
      <c r="P5" s="560"/>
      <c r="Q5" s="561" t="s">
        <v>374</v>
      </c>
      <c r="R5" s="562"/>
      <c r="S5" s="562"/>
      <c r="T5" s="562"/>
      <c r="U5" s="562"/>
      <c r="V5" s="562"/>
      <c r="W5" s="564"/>
      <c r="X5" s="567" t="s">
        <v>375</v>
      </c>
      <c r="Y5" s="567"/>
      <c r="Z5" s="567" t="s">
        <v>376</v>
      </c>
      <c r="AA5" s="567"/>
      <c r="AB5" s="567" t="s">
        <v>377</v>
      </c>
      <c r="AC5" s="567"/>
      <c r="AD5" s="567" t="s">
        <v>378</v>
      </c>
      <c r="AE5" s="567"/>
      <c r="AF5" s="567" t="s">
        <v>379</v>
      </c>
      <c r="AG5" s="567"/>
      <c r="AH5" s="556" t="s">
        <v>208</v>
      </c>
      <c r="AI5" s="556"/>
    </row>
    <row r="6" spans="1:36" s="301" customFormat="1" ht="33.75" customHeight="1">
      <c r="A6" s="569"/>
      <c r="B6" s="572"/>
      <c r="C6" s="573"/>
      <c r="D6" s="552" t="s">
        <v>380</v>
      </c>
      <c r="E6" s="553"/>
      <c r="F6" s="552" t="s">
        <v>381</v>
      </c>
      <c r="G6" s="553"/>
      <c r="H6" s="552" t="s">
        <v>382</v>
      </c>
      <c r="I6" s="553"/>
      <c r="J6" s="552" t="s">
        <v>383</v>
      </c>
      <c r="K6" s="556"/>
      <c r="L6" s="573"/>
      <c r="M6" s="552" t="s">
        <v>384</v>
      </c>
      <c r="N6" s="553"/>
      <c r="O6" s="552" t="s">
        <v>385</v>
      </c>
      <c r="P6" s="553"/>
      <c r="Q6" s="558" t="s">
        <v>386</v>
      </c>
      <c r="R6" s="559"/>
      <c r="S6" s="558" t="s">
        <v>387</v>
      </c>
      <c r="T6" s="559"/>
      <c r="U6" s="558" t="s">
        <v>388</v>
      </c>
      <c r="V6" s="575"/>
      <c r="W6" s="564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4"/>
      <c r="AI6" s="564"/>
    </row>
    <row r="7" spans="1:36" s="301" customFormat="1" ht="22.5" customHeight="1">
      <c r="A7" s="569"/>
      <c r="B7" s="554"/>
      <c r="C7" s="555"/>
      <c r="D7" s="554"/>
      <c r="E7" s="555"/>
      <c r="F7" s="554"/>
      <c r="G7" s="555"/>
      <c r="H7" s="554"/>
      <c r="I7" s="555"/>
      <c r="J7" s="554"/>
      <c r="K7" s="557"/>
      <c r="L7" s="573"/>
      <c r="M7" s="554"/>
      <c r="N7" s="555"/>
      <c r="O7" s="554"/>
      <c r="P7" s="555"/>
      <c r="Q7" s="554"/>
      <c r="R7" s="555"/>
      <c r="S7" s="554"/>
      <c r="T7" s="555"/>
      <c r="U7" s="554"/>
      <c r="V7" s="557"/>
      <c r="W7" s="564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57"/>
      <c r="AI7" s="557"/>
    </row>
    <row r="8" spans="1:36" s="301" customFormat="1" ht="25.5" customHeight="1">
      <c r="A8" s="569"/>
      <c r="B8" s="302" t="s">
        <v>389</v>
      </c>
      <c r="C8" s="302" t="s">
        <v>330</v>
      </c>
      <c r="D8" s="302" t="s">
        <v>389</v>
      </c>
      <c r="E8" s="302" t="s">
        <v>330</v>
      </c>
      <c r="F8" s="302" t="s">
        <v>389</v>
      </c>
      <c r="G8" s="302" t="s">
        <v>330</v>
      </c>
      <c r="H8" s="302" t="s">
        <v>389</v>
      </c>
      <c r="I8" s="302" t="s">
        <v>330</v>
      </c>
      <c r="J8" s="302" t="s">
        <v>389</v>
      </c>
      <c r="K8" s="303" t="s">
        <v>330</v>
      </c>
      <c r="L8" s="573"/>
      <c r="M8" s="302" t="s">
        <v>389</v>
      </c>
      <c r="N8" s="302" t="s">
        <v>330</v>
      </c>
      <c r="O8" s="302" t="s">
        <v>389</v>
      </c>
      <c r="P8" s="302" t="s">
        <v>330</v>
      </c>
      <c r="Q8" s="302" t="s">
        <v>389</v>
      </c>
      <c r="R8" s="302" t="s">
        <v>330</v>
      </c>
      <c r="S8" s="302" t="s">
        <v>389</v>
      </c>
      <c r="T8" s="302" t="s">
        <v>330</v>
      </c>
      <c r="U8" s="302" t="s">
        <v>389</v>
      </c>
      <c r="V8" s="303" t="s">
        <v>330</v>
      </c>
      <c r="W8" s="564"/>
      <c r="X8" s="304" t="s">
        <v>389</v>
      </c>
      <c r="Y8" s="304" t="s">
        <v>330</v>
      </c>
      <c r="Z8" s="304" t="s">
        <v>389</v>
      </c>
      <c r="AA8" s="304" t="s">
        <v>330</v>
      </c>
      <c r="AB8" s="304" t="s">
        <v>389</v>
      </c>
      <c r="AC8" s="304" t="s">
        <v>330</v>
      </c>
      <c r="AD8" s="304" t="s">
        <v>389</v>
      </c>
      <c r="AE8" s="304" t="s">
        <v>330</v>
      </c>
      <c r="AF8" s="304" t="s">
        <v>389</v>
      </c>
      <c r="AG8" s="304" t="s">
        <v>330</v>
      </c>
      <c r="AH8" s="302" t="s">
        <v>389</v>
      </c>
      <c r="AI8" s="303" t="s">
        <v>330</v>
      </c>
    </row>
    <row r="9" spans="1:36" s="301" customFormat="1" ht="27" customHeight="1">
      <c r="A9" s="570"/>
      <c r="B9" s="305" t="s">
        <v>390</v>
      </c>
      <c r="C9" s="305" t="s">
        <v>322</v>
      </c>
      <c r="D9" s="305" t="s">
        <v>390</v>
      </c>
      <c r="E9" s="305" t="s">
        <v>322</v>
      </c>
      <c r="F9" s="305" t="s">
        <v>390</v>
      </c>
      <c r="G9" s="305" t="s">
        <v>322</v>
      </c>
      <c r="H9" s="305" t="s">
        <v>390</v>
      </c>
      <c r="I9" s="305" t="s">
        <v>322</v>
      </c>
      <c r="J9" s="305" t="s">
        <v>390</v>
      </c>
      <c r="K9" s="306" t="s">
        <v>322</v>
      </c>
      <c r="L9" s="555"/>
      <c r="M9" s="305" t="s">
        <v>390</v>
      </c>
      <c r="N9" s="305" t="s">
        <v>322</v>
      </c>
      <c r="O9" s="305" t="s">
        <v>390</v>
      </c>
      <c r="P9" s="305" t="s">
        <v>322</v>
      </c>
      <c r="Q9" s="305" t="s">
        <v>390</v>
      </c>
      <c r="R9" s="305" t="s">
        <v>322</v>
      </c>
      <c r="S9" s="305" t="s">
        <v>390</v>
      </c>
      <c r="T9" s="305" t="s">
        <v>322</v>
      </c>
      <c r="U9" s="305" t="s">
        <v>390</v>
      </c>
      <c r="V9" s="306" t="s">
        <v>322</v>
      </c>
      <c r="W9" s="557"/>
      <c r="X9" s="305" t="s">
        <v>390</v>
      </c>
      <c r="Y9" s="305" t="s">
        <v>322</v>
      </c>
      <c r="Z9" s="305" t="s">
        <v>390</v>
      </c>
      <c r="AA9" s="305" t="s">
        <v>322</v>
      </c>
      <c r="AB9" s="305" t="s">
        <v>390</v>
      </c>
      <c r="AC9" s="305" t="s">
        <v>322</v>
      </c>
      <c r="AD9" s="305" t="s">
        <v>390</v>
      </c>
      <c r="AE9" s="305" t="s">
        <v>322</v>
      </c>
      <c r="AF9" s="305" t="s">
        <v>390</v>
      </c>
      <c r="AG9" s="305" t="s">
        <v>322</v>
      </c>
      <c r="AH9" s="305" t="s">
        <v>390</v>
      </c>
      <c r="AI9" s="306" t="s">
        <v>322</v>
      </c>
    </row>
    <row r="10" spans="1:36" ht="24" customHeight="1">
      <c r="A10" s="283">
        <v>2013</v>
      </c>
      <c r="B10" s="307">
        <v>20061</v>
      </c>
      <c r="C10" s="308">
        <v>11447.4</v>
      </c>
      <c r="D10" s="309">
        <v>14283</v>
      </c>
      <c r="E10" s="310">
        <v>1739.17</v>
      </c>
      <c r="F10" s="310">
        <v>1638</v>
      </c>
      <c r="G10" s="310">
        <v>155.79</v>
      </c>
      <c r="H10" s="310">
        <v>336</v>
      </c>
      <c r="I10" s="310">
        <v>311.18</v>
      </c>
      <c r="J10" s="309">
        <v>3171</v>
      </c>
      <c r="K10" s="311">
        <v>7801.75</v>
      </c>
      <c r="L10" s="283">
        <v>2013</v>
      </c>
      <c r="M10" s="312">
        <v>568</v>
      </c>
      <c r="N10" s="197">
        <v>1381.5</v>
      </c>
      <c r="O10" s="198">
        <v>54</v>
      </c>
      <c r="P10" s="198">
        <v>787.36</v>
      </c>
      <c r="Q10" s="198">
        <v>11</v>
      </c>
      <c r="R10" s="198">
        <v>3.58</v>
      </c>
      <c r="S10" s="198" t="s">
        <v>16</v>
      </c>
      <c r="T10" s="198" t="s">
        <v>16</v>
      </c>
      <c r="U10" s="198" t="s">
        <v>16</v>
      </c>
      <c r="V10" s="198" t="s">
        <v>16</v>
      </c>
      <c r="W10" s="283">
        <v>2013</v>
      </c>
      <c r="X10" s="312">
        <v>629</v>
      </c>
      <c r="Y10" s="198">
        <v>327.84</v>
      </c>
      <c r="Z10" s="196">
        <v>1336</v>
      </c>
      <c r="AA10" s="198">
        <v>960.93</v>
      </c>
      <c r="AB10" s="196">
        <v>15682</v>
      </c>
      <c r="AC10" s="198">
        <v>1880.91</v>
      </c>
      <c r="AD10" s="196">
        <v>1929</v>
      </c>
      <c r="AE10" s="197">
        <v>7678.83</v>
      </c>
      <c r="AF10" s="198">
        <v>56</v>
      </c>
      <c r="AG10" s="198">
        <v>163.09</v>
      </c>
      <c r="AH10" s="198">
        <v>429</v>
      </c>
      <c r="AI10" s="198">
        <v>435.52</v>
      </c>
    </row>
    <row r="11" spans="1:36" ht="24" customHeight="1">
      <c r="A11" s="283">
        <v>2014</v>
      </c>
      <c r="B11" s="313">
        <v>15793</v>
      </c>
      <c r="C11" s="314">
        <v>9440.16</v>
      </c>
      <c r="D11" s="315">
        <v>10989</v>
      </c>
      <c r="E11" s="314">
        <v>2568.6799999999998</v>
      </c>
      <c r="F11" s="315">
        <v>1260</v>
      </c>
      <c r="G11" s="316">
        <v>200.06</v>
      </c>
      <c r="H11" s="316">
        <v>298</v>
      </c>
      <c r="I11" s="316">
        <v>1632.15</v>
      </c>
      <c r="J11" s="315">
        <v>2542</v>
      </c>
      <c r="K11" s="317">
        <v>3677.21</v>
      </c>
      <c r="L11" s="283">
        <v>2014</v>
      </c>
      <c r="M11" s="312">
        <v>578</v>
      </c>
      <c r="N11" s="197">
        <v>1260.43</v>
      </c>
      <c r="O11" s="198">
        <v>126</v>
      </c>
      <c r="P11" s="198">
        <v>101.63</v>
      </c>
      <c r="Q11" s="198" t="s">
        <v>16</v>
      </c>
      <c r="R11" s="198" t="s">
        <v>16</v>
      </c>
      <c r="S11" s="198" t="s">
        <v>16</v>
      </c>
      <c r="T11" s="198" t="s">
        <v>16</v>
      </c>
      <c r="U11" s="198" t="s">
        <v>16</v>
      </c>
      <c r="V11" s="198" t="s">
        <v>16</v>
      </c>
      <c r="W11" s="283">
        <v>2014</v>
      </c>
      <c r="X11" s="312">
        <v>625</v>
      </c>
      <c r="Y11" s="198">
        <v>331.32</v>
      </c>
      <c r="Z11" s="196">
        <v>1713</v>
      </c>
      <c r="AA11" s="198">
        <v>1155.23</v>
      </c>
      <c r="AB11" s="196">
        <v>11246</v>
      </c>
      <c r="AC11" s="197">
        <v>2733.94</v>
      </c>
      <c r="AD11" s="196">
        <v>1326</v>
      </c>
      <c r="AE11" s="197">
        <v>3271.09</v>
      </c>
      <c r="AF11" s="198">
        <v>95</v>
      </c>
      <c r="AG11" s="198">
        <v>904.99</v>
      </c>
      <c r="AH11" s="198">
        <v>788</v>
      </c>
      <c r="AI11" s="198">
        <v>1043.32</v>
      </c>
    </row>
    <row r="12" spans="1:36" ht="24" customHeight="1">
      <c r="A12" s="283">
        <v>2015</v>
      </c>
      <c r="B12" s="318">
        <v>12402</v>
      </c>
      <c r="C12" s="319">
        <v>15027.69</v>
      </c>
      <c r="D12" s="319">
        <v>5970</v>
      </c>
      <c r="E12" s="319" t="s">
        <v>424</v>
      </c>
      <c r="F12" s="319">
        <v>753</v>
      </c>
      <c r="G12" s="319">
        <v>120.13</v>
      </c>
      <c r="H12" s="319">
        <v>613</v>
      </c>
      <c r="I12" s="319">
        <v>1507.09</v>
      </c>
      <c r="J12" s="319">
        <v>4155</v>
      </c>
      <c r="K12" s="320">
        <v>9420.0300000000007</v>
      </c>
      <c r="L12" s="283">
        <v>2015</v>
      </c>
      <c r="M12" s="321">
        <v>840</v>
      </c>
      <c r="N12" s="197">
        <v>2272.12</v>
      </c>
      <c r="O12" s="197">
        <v>71</v>
      </c>
      <c r="P12" s="197">
        <v>148.62</v>
      </c>
      <c r="Q12" s="198" t="s">
        <v>16</v>
      </c>
      <c r="R12" s="198" t="s">
        <v>16</v>
      </c>
      <c r="S12" s="198" t="s">
        <v>16</v>
      </c>
      <c r="T12" s="198" t="s">
        <v>16</v>
      </c>
      <c r="U12" s="198" t="s">
        <v>16</v>
      </c>
      <c r="V12" s="198" t="s">
        <v>16</v>
      </c>
      <c r="W12" s="283">
        <v>2015</v>
      </c>
      <c r="X12" s="321">
        <v>656</v>
      </c>
      <c r="Y12" s="322">
        <v>313</v>
      </c>
      <c r="Z12" s="322">
        <v>2092</v>
      </c>
      <c r="AA12" s="322">
        <v>1385</v>
      </c>
      <c r="AB12" s="322">
        <v>6250</v>
      </c>
      <c r="AC12" s="322">
        <v>2706</v>
      </c>
      <c r="AD12" s="322">
        <v>2569</v>
      </c>
      <c r="AE12" s="322">
        <v>9953</v>
      </c>
      <c r="AF12" s="322">
        <v>41</v>
      </c>
      <c r="AG12" s="322">
        <v>136</v>
      </c>
      <c r="AH12" s="322">
        <v>794</v>
      </c>
      <c r="AI12" s="322">
        <v>532</v>
      </c>
    </row>
    <row r="13" spans="1:36" s="44" customFormat="1" ht="24" customHeight="1">
      <c r="A13" s="283">
        <v>2016</v>
      </c>
      <c r="B13" s="318">
        <v>13663</v>
      </c>
      <c r="C13" s="323">
        <v>10018.280000000001</v>
      </c>
      <c r="D13" s="323">
        <v>8244</v>
      </c>
      <c r="E13" s="323">
        <v>3817</v>
      </c>
      <c r="F13" s="324">
        <v>1088</v>
      </c>
      <c r="G13" s="323">
        <v>122.28</v>
      </c>
      <c r="H13" s="319">
        <v>116</v>
      </c>
      <c r="I13" s="319">
        <v>256.86</v>
      </c>
      <c r="J13" s="323">
        <v>3370</v>
      </c>
      <c r="K13" s="325">
        <v>4234</v>
      </c>
      <c r="L13" s="284">
        <v>2016</v>
      </c>
      <c r="M13" s="326">
        <v>828</v>
      </c>
      <c r="N13" s="327">
        <v>1567.15</v>
      </c>
      <c r="O13" s="328">
        <v>12</v>
      </c>
      <c r="P13" s="327">
        <v>20.68</v>
      </c>
      <c r="Q13" s="329" t="s">
        <v>16</v>
      </c>
      <c r="R13" s="329" t="s">
        <v>16</v>
      </c>
      <c r="S13" s="198" t="s">
        <v>16</v>
      </c>
      <c r="T13" s="198" t="s">
        <v>16</v>
      </c>
      <c r="U13" s="198" t="s">
        <v>16</v>
      </c>
      <c r="V13" s="198" t="s">
        <v>16</v>
      </c>
      <c r="W13" s="284">
        <v>2016</v>
      </c>
      <c r="X13" s="330">
        <v>714</v>
      </c>
      <c r="Y13" s="331">
        <v>325</v>
      </c>
      <c r="Z13" s="331">
        <v>1780</v>
      </c>
      <c r="AA13" s="331">
        <v>967</v>
      </c>
      <c r="AB13" s="331">
        <v>8936</v>
      </c>
      <c r="AC13" s="331">
        <v>4402</v>
      </c>
      <c r="AD13" s="331">
        <v>1532</v>
      </c>
      <c r="AE13" s="331">
        <v>3896</v>
      </c>
      <c r="AF13" s="331">
        <v>28</v>
      </c>
      <c r="AG13" s="331">
        <v>64</v>
      </c>
      <c r="AH13" s="331">
        <v>668</v>
      </c>
      <c r="AI13" s="331">
        <v>364</v>
      </c>
    </row>
    <row r="14" spans="1:36" ht="24" customHeight="1">
      <c r="A14" s="332">
        <v>2017</v>
      </c>
      <c r="B14" s="333">
        <f>SUM(B15:B26)</f>
        <v>12598</v>
      </c>
      <c r="C14" s="334">
        <f t="shared" ref="C14:K14" si="0">SUM(C15:C26)</f>
        <v>5337.529129999999</v>
      </c>
      <c r="D14" s="334">
        <f t="shared" si="0"/>
        <v>8611</v>
      </c>
      <c r="E14" s="334">
        <f t="shared" si="0"/>
        <v>1103.4459300000001</v>
      </c>
      <c r="F14" s="335">
        <f t="shared" si="0"/>
        <v>1257</v>
      </c>
      <c r="G14" s="334">
        <f t="shared" si="0"/>
        <v>97.918999999999997</v>
      </c>
      <c r="H14" s="336">
        <f t="shared" si="0"/>
        <v>109</v>
      </c>
      <c r="I14" s="336">
        <f t="shared" si="0"/>
        <v>281.77319999999997</v>
      </c>
      <c r="J14" s="334">
        <f t="shared" si="0"/>
        <v>2621</v>
      </c>
      <c r="K14" s="337">
        <f t="shared" si="0"/>
        <v>3854.3910000000005</v>
      </c>
      <c r="L14" s="332">
        <v>2017</v>
      </c>
      <c r="M14" s="338">
        <f t="shared" ref="M14:R14" si="1">SUM(M15:M26)</f>
        <v>711</v>
      </c>
      <c r="N14" s="339">
        <f t="shared" si="1"/>
        <v>1292.2320000000002</v>
      </c>
      <c r="O14" s="340">
        <f t="shared" si="1"/>
        <v>3363</v>
      </c>
      <c r="P14" s="339">
        <f t="shared" si="1"/>
        <v>242.05199999999999</v>
      </c>
      <c r="Q14" s="341">
        <f t="shared" si="1"/>
        <v>0</v>
      </c>
      <c r="R14" s="342">
        <f t="shared" si="1"/>
        <v>0</v>
      </c>
      <c r="S14" s="198" t="s">
        <v>16</v>
      </c>
      <c r="T14" s="198" t="s">
        <v>16</v>
      </c>
      <c r="U14" s="198" t="s">
        <v>16</v>
      </c>
      <c r="V14" s="198" t="s">
        <v>16</v>
      </c>
      <c r="W14" s="332">
        <v>2017</v>
      </c>
      <c r="X14" s="343">
        <f t="shared" ref="X14:AI14" si="2">SUM(X15:X26)</f>
        <v>666</v>
      </c>
      <c r="Y14" s="344">
        <f t="shared" si="2"/>
        <v>294480.26000000007</v>
      </c>
      <c r="Z14" s="344">
        <f t="shared" si="2"/>
        <v>1304</v>
      </c>
      <c r="AA14" s="344">
        <f t="shared" si="2"/>
        <v>881524.31</v>
      </c>
      <c r="AB14" s="344">
        <f t="shared" si="2"/>
        <v>12868</v>
      </c>
      <c r="AC14" s="344">
        <f t="shared" si="2"/>
        <v>1525595.02</v>
      </c>
      <c r="AD14" s="344">
        <f t="shared" si="2"/>
        <v>1369</v>
      </c>
      <c r="AE14" s="344">
        <f t="shared" si="2"/>
        <v>3783429.0899999994</v>
      </c>
      <c r="AF14" s="344">
        <f t="shared" si="2"/>
        <v>30</v>
      </c>
      <c r="AG14" s="344">
        <f t="shared" si="2"/>
        <v>205223.02</v>
      </c>
      <c r="AH14" s="344">
        <f t="shared" si="2"/>
        <v>435</v>
      </c>
      <c r="AI14" s="345">
        <f t="shared" si="2"/>
        <v>181070.72</v>
      </c>
    </row>
    <row r="15" spans="1:36" s="349" customFormat="1" ht="22.5">
      <c r="A15" s="346" t="s">
        <v>391</v>
      </c>
      <c r="B15" s="378">
        <f>D15+F15+H15+J15</f>
        <v>818</v>
      </c>
      <c r="C15" s="391">
        <f>E15+G15+I15+K15</f>
        <v>399.5582</v>
      </c>
      <c r="D15" s="393">
        <v>435</v>
      </c>
      <c r="E15" s="393">
        <v>60.213000000000001</v>
      </c>
      <c r="F15" s="393">
        <v>58</v>
      </c>
      <c r="G15" s="393">
        <v>7.4729999999999999</v>
      </c>
      <c r="H15" s="393">
        <v>9</v>
      </c>
      <c r="I15" s="393">
        <v>7.3262</v>
      </c>
      <c r="J15" s="393">
        <v>316</v>
      </c>
      <c r="K15" s="394">
        <v>324.54599999999999</v>
      </c>
      <c r="L15" s="379" t="s">
        <v>392</v>
      </c>
      <c r="M15" s="387">
        <v>60</v>
      </c>
      <c r="N15" s="388">
        <v>143.56399999999999</v>
      </c>
      <c r="O15" s="388">
        <v>2</v>
      </c>
      <c r="P15" s="388">
        <v>0.53</v>
      </c>
      <c r="Q15" s="380">
        <v>0</v>
      </c>
      <c r="R15" s="381">
        <v>0</v>
      </c>
      <c r="S15" s="347" t="s">
        <v>16</v>
      </c>
      <c r="T15" s="347" t="s">
        <v>16</v>
      </c>
      <c r="U15" s="347" t="s">
        <v>16</v>
      </c>
      <c r="V15" s="347" t="s">
        <v>16</v>
      </c>
      <c r="W15" s="346" t="s">
        <v>393</v>
      </c>
      <c r="X15" s="397">
        <v>40</v>
      </c>
      <c r="Y15" s="398">
        <v>18989.3</v>
      </c>
      <c r="Z15" s="398">
        <v>109</v>
      </c>
      <c r="AA15" s="398">
        <v>91737.21</v>
      </c>
      <c r="AB15" s="398">
        <v>434</v>
      </c>
      <c r="AC15" s="398">
        <v>90324.77</v>
      </c>
      <c r="AD15" s="398">
        <v>215</v>
      </c>
      <c r="AE15" s="398">
        <v>367862.65</v>
      </c>
      <c r="AF15" s="398">
        <v>1</v>
      </c>
      <c r="AG15" s="398">
        <v>2490</v>
      </c>
      <c r="AH15" s="398">
        <v>49</v>
      </c>
      <c r="AI15" s="399">
        <v>16185.81</v>
      </c>
      <c r="AJ15" s="348"/>
    </row>
    <row r="16" spans="1:36" s="349" customFormat="1" ht="22.5">
      <c r="A16" s="346" t="s">
        <v>394</v>
      </c>
      <c r="B16" s="378">
        <f t="shared" ref="B16:C26" si="3">D16+F16+H16+J16</f>
        <v>659</v>
      </c>
      <c r="C16" s="391">
        <f t="shared" si="3"/>
        <v>361.67393000000004</v>
      </c>
      <c r="D16" s="393">
        <v>407</v>
      </c>
      <c r="E16" s="393">
        <v>52.506929999999997</v>
      </c>
      <c r="F16" s="393">
        <v>47</v>
      </c>
      <c r="G16" s="393">
        <v>5.4850000000000003</v>
      </c>
      <c r="H16" s="393">
        <v>12</v>
      </c>
      <c r="I16" s="393">
        <v>21.95</v>
      </c>
      <c r="J16" s="393">
        <v>193</v>
      </c>
      <c r="K16" s="394">
        <v>281.73200000000003</v>
      </c>
      <c r="L16" s="379" t="s">
        <v>395</v>
      </c>
      <c r="M16" s="387">
        <v>54</v>
      </c>
      <c r="N16" s="388">
        <v>102.048</v>
      </c>
      <c r="O16" s="388">
        <v>0</v>
      </c>
      <c r="P16" s="388">
        <v>0</v>
      </c>
      <c r="Q16" s="380">
        <v>0</v>
      </c>
      <c r="R16" s="381">
        <v>0</v>
      </c>
      <c r="S16" s="347" t="s">
        <v>16</v>
      </c>
      <c r="T16" s="347" t="s">
        <v>16</v>
      </c>
      <c r="U16" s="347" t="s">
        <v>16</v>
      </c>
      <c r="V16" s="347" t="s">
        <v>16</v>
      </c>
      <c r="W16" s="346" t="s">
        <v>396</v>
      </c>
      <c r="X16" s="397">
        <v>42</v>
      </c>
      <c r="Y16" s="398">
        <v>20386.66</v>
      </c>
      <c r="Z16" s="398">
        <v>91</v>
      </c>
      <c r="AA16" s="398">
        <v>58159.86</v>
      </c>
      <c r="AB16" s="398">
        <v>395</v>
      </c>
      <c r="AC16" s="398">
        <v>77006.06</v>
      </c>
      <c r="AD16" s="398">
        <v>126</v>
      </c>
      <c r="AE16" s="398">
        <v>288541.23</v>
      </c>
      <c r="AF16" s="398">
        <v>4</v>
      </c>
      <c r="AG16" s="398">
        <v>15752.9</v>
      </c>
      <c r="AH16" s="398">
        <v>24</v>
      </c>
      <c r="AI16" s="399">
        <v>5877.15</v>
      </c>
      <c r="AJ16" s="348"/>
    </row>
    <row r="17" spans="1:36" s="353" customFormat="1" ht="27" customHeight="1">
      <c r="A17" s="350" t="s">
        <v>397</v>
      </c>
      <c r="B17" s="378">
        <f t="shared" si="3"/>
        <v>768</v>
      </c>
      <c r="C17" s="391">
        <f t="shared" si="3"/>
        <v>495.03199999999998</v>
      </c>
      <c r="D17" s="393">
        <v>441</v>
      </c>
      <c r="E17" s="393">
        <v>68.27</v>
      </c>
      <c r="F17" s="393">
        <v>83</v>
      </c>
      <c r="G17" s="393">
        <v>8.7070000000000007</v>
      </c>
      <c r="H17" s="393">
        <v>5</v>
      </c>
      <c r="I17" s="393">
        <v>7.9130000000000003</v>
      </c>
      <c r="J17" s="393">
        <v>239</v>
      </c>
      <c r="K17" s="394">
        <v>410.142</v>
      </c>
      <c r="L17" s="382" t="s">
        <v>398</v>
      </c>
      <c r="M17" s="387">
        <v>83</v>
      </c>
      <c r="N17" s="388">
        <v>128.08000000000001</v>
      </c>
      <c r="O17" s="388">
        <v>4</v>
      </c>
      <c r="P17" s="388">
        <v>1.595</v>
      </c>
      <c r="Q17" s="380">
        <v>0</v>
      </c>
      <c r="R17" s="381">
        <v>0</v>
      </c>
      <c r="S17" s="351" t="s">
        <v>16</v>
      </c>
      <c r="T17" s="351" t="s">
        <v>16</v>
      </c>
      <c r="U17" s="351" t="s">
        <v>16</v>
      </c>
      <c r="V17" s="351" t="s">
        <v>16</v>
      </c>
      <c r="W17" s="350" t="s">
        <v>399</v>
      </c>
      <c r="X17" s="397">
        <v>52</v>
      </c>
      <c r="Y17" s="398">
        <v>26425.61</v>
      </c>
      <c r="Z17" s="398">
        <v>105</v>
      </c>
      <c r="AA17" s="398">
        <v>79436.850000000006</v>
      </c>
      <c r="AB17" s="398">
        <v>432</v>
      </c>
      <c r="AC17" s="398">
        <v>74255.27</v>
      </c>
      <c r="AD17" s="398">
        <v>128</v>
      </c>
      <c r="AE17" s="398">
        <v>423925.54</v>
      </c>
      <c r="AF17" s="398">
        <v>3</v>
      </c>
      <c r="AG17" s="398">
        <v>9276</v>
      </c>
      <c r="AH17" s="398">
        <v>31</v>
      </c>
      <c r="AI17" s="399">
        <v>11390.5</v>
      </c>
      <c r="AJ17" s="352"/>
    </row>
    <row r="18" spans="1:36" s="353" customFormat="1" ht="22.5">
      <c r="A18" s="350" t="s">
        <v>400</v>
      </c>
      <c r="B18" s="378">
        <f t="shared" si="3"/>
        <v>895</v>
      </c>
      <c r="C18" s="391">
        <f t="shared" si="3"/>
        <v>257.78800000000001</v>
      </c>
      <c r="D18" s="393">
        <v>553</v>
      </c>
      <c r="E18" s="393">
        <v>55.197000000000003</v>
      </c>
      <c r="F18" s="393">
        <v>67</v>
      </c>
      <c r="G18" s="393">
        <v>6.4630000000000001</v>
      </c>
      <c r="H18" s="393">
        <v>16</v>
      </c>
      <c r="I18" s="393">
        <v>15.975</v>
      </c>
      <c r="J18" s="393">
        <v>259</v>
      </c>
      <c r="K18" s="394">
        <v>180.15299999999999</v>
      </c>
      <c r="L18" s="382" t="s">
        <v>401</v>
      </c>
      <c r="M18" s="387">
        <v>66</v>
      </c>
      <c r="N18" s="388">
        <v>230.715</v>
      </c>
      <c r="O18" s="388">
        <v>8</v>
      </c>
      <c r="P18" s="388">
        <v>8.375</v>
      </c>
      <c r="Q18" s="380">
        <v>0</v>
      </c>
      <c r="R18" s="381">
        <v>0</v>
      </c>
      <c r="S18" s="351" t="s">
        <v>16</v>
      </c>
      <c r="T18" s="351" t="s">
        <v>16</v>
      </c>
      <c r="U18" s="351" t="s">
        <v>16</v>
      </c>
      <c r="V18" s="351" t="s">
        <v>16</v>
      </c>
      <c r="W18" s="350" t="s">
        <v>400</v>
      </c>
      <c r="X18" s="397">
        <v>101</v>
      </c>
      <c r="Y18" s="398">
        <v>23825.5</v>
      </c>
      <c r="Z18" s="398">
        <v>100</v>
      </c>
      <c r="AA18" s="398">
        <v>66883.289999999994</v>
      </c>
      <c r="AB18" s="398">
        <v>481</v>
      </c>
      <c r="AC18" s="398">
        <v>54073.49</v>
      </c>
      <c r="AD18" s="398">
        <v>152</v>
      </c>
      <c r="AE18" s="398">
        <v>317843.05</v>
      </c>
      <c r="AF18" s="398">
        <v>3</v>
      </c>
      <c r="AG18" s="398">
        <v>7555.32</v>
      </c>
      <c r="AH18" s="398">
        <v>75</v>
      </c>
      <c r="AI18" s="399">
        <v>22698.25</v>
      </c>
      <c r="AJ18" s="352"/>
    </row>
    <row r="19" spans="1:36" s="353" customFormat="1" ht="22.5">
      <c r="A19" s="350" t="s">
        <v>402</v>
      </c>
      <c r="B19" s="378">
        <f t="shared" si="3"/>
        <v>818</v>
      </c>
      <c r="C19" s="391">
        <f t="shared" si="3"/>
        <v>498.548</v>
      </c>
      <c r="D19" s="393">
        <v>572</v>
      </c>
      <c r="E19" s="393">
        <v>98.941999999999993</v>
      </c>
      <c r="F19" s="393">
        <v>47</v>
      </c>
      <c r="G19" s="393">
        <v>4.9950000000000001</v>
      </c>
      <c r="H19" s="393">
        <v>8</v>
      </c>
      <c r="I19" s="393">
        <v>6.5519999999999996</v>
      </c>
      <c r="J19" s="393">
        <v>191</v>
      </c>
      <c r="K19" s="394">
        <v>388.05900000000003</v>
      </c>
      <c r="L19" s="382" t="s">
        <v>403</v>
      </c>
      <c r="M19" s="387">
        <v>58</v>
      </c>
      <c r="N19" s="388">
        <v>179.52199999999999</v>
      </c>
      <c r="O19" s="388">
        <v>5</v>
      </c>
      <c r="P19" s="388">
        <v>0.107</v>
      </c>
      <c r="Q19" s="380">
        <v>0</v>
      </c>
      <c r="R19" s="381">
        <v>0</v>
      </c>
      <c r="S19" s="351" t="s">
        <v>16</v>
      </c>
      <c r="T19" s="351" t="s">
        <v>16</v>
      </c>
      <c r="U19" s="351" t="s">
        <v>16</v>
      </c>
      <c r="V19" s="351" t="s">
        <v>16</v>
      </c>
      <c r="W19" s="350" t="s">
        <v>402</v>
      </c>
      <c r="X19" s="397">
        <v>42</v>
      </c>
      <c r="Y19" s="398">
        <v>22179.5</v>
      </c>
      <c r="Z19" s="398">
        <v>120</v>
      </c>
      <c r="AA19" s="398">
        <v>76595.69</v>
      </c>
      <c r="AB19" s="398">
        <v>628</v>
      </c>
      <c r="AC19" s="398">
        <v>156187.14000000001</v>
      </c>
      <c r="AD19" s="398">
        <v>103</v>
      </c>
      <c r="AE19" s="398">
        <v>409410.68</v>
      </c>
      <c r="AF19" s="398">
        <v>1</v>
      </c>
      <c r="AG19" s="398">
        <v>980</v>
      </c>
      <c r="AH19" s="398">
        <v>27</v>
      </c>
      <c r="AI19" s="399">
        <v>13828.64</v>
      </c>
      <c r="AJ19" s="352"/>
    </row>
    <row r="20" spans="1:36" s="353" customFormat="1" ht="22.5">
      <c r="A20" s="350" t="s">
        <v>404</v>
      </c>
      <c r="B20" s="378">
        <f t="shared" si="3"/>
        <v>1500</v>
      </c>
      <c r="C20" s="391">
        <f t="shared" si="3"/>
        <v>574.245</v>
      </c>
      <c r="D20" s="393">
        <v>1210</v>
      </c>
      <c r="E20" s="393">
        <v>73.680000000000007</v>
      </c>
      <c r="F20" s="393">
        <v>45</v>
      </c>
      <c r="G20" s="393">
        <v>8.8140000000000001</v>
      </c>
      <c r="H20" s="393">
        <v>2</v>
      </c>
      <c r="I20" s="393">
        <v>6.86</v>
      </c>
      <c r="J20" s="393">
        <v>243</v>
      </c>
      <c r="K20" s="394">
        <v>484.89100000000002</v>
      </c>
      <c r="L20" s="382" t="s">
        <v>405</v>
      </c>
      <c r="M20" s="387">
        <v>53</v>
      </c>
      <c r="N20" s="388">
        <v>67.168999999999997</v>
      </c>
      <c r="O20" s="388">
        <v>1</v>
      </c>
      <c r="P20" s="388">
        <v>0.495</v>
      </c>
      <c r="Q20" s="380">
        <v>0</v>
      </c>
      <c r="R20" s="381">
        <v>0</v>
      </c>
      <c r="S20" s="351" t="s">
        <v>16</v>
      </c>
      <c r="T20" s="351" t="s">
        <v>16</v>
      </c>
      <c r="U20" s="351" t="s">
        <v>16</v>
      </c>
      <c r="V20" s="351" t="s">
        <v>16</v>
      </c>
      <c r="W20" s="350" t="s">
        <v>404</v>
      </c>
      <c r="X20" s="397">
        <v>53</v>
      </c>
      <c r="Y20" s="398">
        <v>28585</v>
      </c>
      <c r="Z20" s="398">
        <v>100</v>
      </c>
      <c r="AA20" s="398">
        <v>56274.38</v>
      </c>
      <c r="AB20" s="398">
        <v>1189</v>
      </c>
      <c r="AC20" s="398">
        <v>91798.65</v>
      </c>
      <c r="AD20" s="398">
        <v>135</v>
      </c>
      <c r="AE20" s="398">
        <v>453296.43</v>
      </c>
      <c r="AF20" s="398">
        <v>1</v>
      </c>
      <c r="AG20" s="398">
        <v>4620</v>
      </c>
      <c r="AH20" s="398">
        <v>33</v>
      </c>
      <c r="AI20" s="399">
        <v>6872.09</v>
      </c>
      <c r="AJ20" s="352"/>
    </row>
    <row r="21" spans="1:36" s="353" customFormat="1" ht="22.5">
      <c r="A21" s="350" t="s">
        <v>406</v>
      </c>
      <c r="B21" s="378">
        <f t="shared" si="3"/>
        <v>1274</v>
      </c>
      <c r="C21" s="391">
        <f t="shared" si="3"/>
        <v>804.67</v>
      </c>
      <c r="D21" s="393">
        <v>883</v>
      </c>
      <c r="E21" s="393">
        <v>74</v>
      </c>
      <c r="F21" s="393">
        <v>170</v>
      </c>
      <c r="G21" s="393">
        <v>13.696999999999999</v>
      </c>
      <c r="H21" s="393">
        <v>0</v>
      </c>
      <c r="I21" s="393">
        <v>0</v>
      </c>
      <c r="J21" s="393">
        <v>221</v>
      </c>
      <c r="K21" s="394">
        <v>716.97299999999996</v>
      </c>
      <c r="L21" s="382" t="s">
        <v>407</v>
      </c>
      <c r="M21" s="387">
        <v>69</v>
      </c>
      <c r="N21" s="388">
        <v>55.152000000000001</v>
      </c>
      <c r="O21" s="388">
        <v>4</v>
      </c>
      <c r="P21" s="388">
        <v>24.166</v>
      </c>
      <c r="Q21" s="380">
        <v>0</v>
      </c>
      <c r="R21" s="381">
        <v>0</v>
      </c>
      <c r="S21" s="351" t="s">
        <v>16</v>
      </c>
      <c r="T21" s="351" t="s">
        <v>16</v>
      </c>
      <c r="U21" s="351" t="s">
        <v>16</v>
      </c>
      <c r="V21" s="351" t="s">
        <v>16</v>
      </c>
      <c r="W21" s="350" t="s">
        <v>406</v>
      </c>
      <c r="X21" s="397">
        <v>87</v>
      </c>
      <c r="Y21" s="398">
        <v>34614.58</v>
      </c>
      <c r="Z21" s="398">
        <v>110</v>
      </c>
      <c r="AA21" s="398">
        <v>68995.63</v>
      </c>
      <c r="AB21" s="398">
        <v>949</v>
      </c>
      <c r="AC21" s="398">
        <v>92784.66</v>
      </c>
      <c r="AD21" s="398">
        <v>117</v>
      </c>
      <c r="AE21" s="398">
        <v>673911.59</v>
      </c>
      <c r="AF21" s="398">
        <v>0</v>
      </c>
      <c r="AG21" s="398">
        <v>0</v>
      </c>
      <c r="AH21" s="398">
        <v>29</v>
      </c>
      <c r="AI21" s="399">
        <v>10691.97</v>
      </c>
      <c r="AJ21" s="352"/>
    </row>
    <row r="22" spans="1:36" s="353" customFormat="1" ht="22.5">
      <c r="A22" s="350" t="s">
        <v>408</v>
      </c>
      <c r="B22" s="378">
        <f t="shared" si="3"/>
        <v>1173</v>
      </c>
      <c r="C22" s="391">
        <f t="shared" si="3"/>
        <v>330.86799999999999</v>
      </c>
      <c r="D22" s="393">
        <v>852</v>
      </c>
      <c r="E22" s="393">
        <v>106.651</v>
      </c>
      <c r="F22" s="393">
        <v>101</v>
      </c>
      <c r="G22" s="393">
        <v>10.615</v>
      </c>
      <c r="H22" s="393">
        <v>10</v>
      </c>
      <c r="I22" s="393">
        <v>17.436</v>
      </c>
      <c r="J22" s="393">
        <v>210</v>
      </c>
      <c r="K22" s="394">
        <v>196.166</v>
      </c>
      <c r="L22" s="382" t="s">
        <v>409</v>
      </c>
      <c r="M22" s="387">
        <v>48</v>
      </c>
      <c r="N22" s="388">
        <v>81.956999999999994</v>
      </c>
      <c r="O22" s="388">
        <v>2513</v>
      </c>
      <c r="P22" s="388">
        <v>137.52699999999999</v>
      </c>
      <c r="Q22" s="380">
        <v>0</v>
      </c>
      <c r="R22" s="381">
        <v>0</v>
      </c>
      <c r="S22" s="351" t="s">
        <v>16</v>
      </c>
      <c r="T22" s="351" t="s">
        <v>16</v>
      </c>
      <c r="U22" s="351" t="s">
        <v>16</v>
      </c>
      <c r="V22" s="351" t="s">
        <v>16</v>
      </c>
      <c r="W22" s="350" t="s">
        <v>408</v>
      </c>
      <c r="X22" s="397">
        <v>56</v>
      </c>
      <c r="Y22" s="398">
        <v>28187.45</v>
      </c>
      <c r="Z22" s="398">
        <v>116</v>
      </c>
      <c r="AA22" s="398">
        <v>69838</v>
      </c>
      <c r="AB22" s="398">
        <v>3533</v>
      </c>
      <c r="AC22" s="398">
        <v>240507.55</v>
      </c>
      <c r="AD22" s="398">
        <v>81</v>
      </c>
      <c r="AE22" s="398">
        <v>175125.57</v>
      </c>
      <c r="AF22" s="398">
        <v>4</v>
      </c>
      <c r="AG22" s="398">
        <v>12603.6</v>
      </c>
      <c r="AH22" s="398">
        <v>34</v>
      </c>
      <c r="AI22" s="399">
        <v>14092.19</v>
      </c>
      <c r="AJ22" s="352"/>
    </row>
    <row r="23" spans="1:36" s="353" customFormat="1" ht="33.75">
      <c r="A23" s="350" t="s">
        <v>410</v>
      </c>
      <c r="B23" s="378">
        <f t="shared" si="3"/>
        <v>1390</v>
      </c>
      <c r="C23" s="391">
        <f t="shared" si="3"/>
        <v>334.27</v>
      </c>
      <c r="D23" s="393">
        <v>945</v>
      </c>
      <c r="E23" s="393">
        <v>133.36799999999999</v>
      </c>
      <c r="F23" s="393">
        <v>253</v>
      </c>
      <c r="G23" s="393">
        <v>15.648999999999999</v>
      </c>
      <c r="H23" s="393">
        <v>19</v>
      </c>
      <c r="I23" s="393">
        <v>19.201000000000001</v>
      </c>
      <c r="J23" s="393">
        <v>173</v>
      </c>
      <c r="K23" s="394">
        <v>166.05199999999999</v>
      </c>
      <c r="L23" s="382" t="s">
        <v>411</v>
      </c>
      <c r="M23" s="387">
        <v>49</v>
      </c>
      <c r="N23" s="388">
        <v>67.778000000000006</v>
      </c>
      <c r="O23" s="388">
        <v>19</v>
      </c>
      <c r="P23" s="388">
        <v>27.286999999999999</v>
      </c>
      <c r="Q23" s="380">
        <v>0</v>
      </c>
      <c r="R23" s="381">
        <v>0</v>
      </c>
      <c r="S23" s="351" t="s">
        <v>16</v>
      </c>
      <c r="T23" s="351" t="s">
        <v>16</v>
      </c>
      <c r="U23" s="351" t="s">
        <v>16</v>
      </c>
      <c r="V23" s="351" t="s">
        <v>16</v>
      </c>
      <c r="W23" s="350" t="s">
        <v>410</v>
      </c>
      <c r="X23" s="397">
        <v>45</v>
      </c>
      <c r="Y23" s="398">
        <v>17634.740000000002</v>
      </c>
      <c r="Z23" s="398">
        <v>113</v>
      </c>
      <c r="AA23" s="398">
        <v>59685.54</v>
      </c>
      <c r="AB23" s="398">
        <v>1262</v>
      </c>
      <c r="AC23" s="398">
        <v>180413.88</v>
      </c>
      <c r="AD23" s="398">
        <v>82</v>
      </c>
      <c r="AE23" s="398">
        <v>151795.54999999999</v>
      </c>
      <c r="AF23" s="398">
        <v>3</v>
      </c>
      <c r="AG23" s="398">
        <v>8268.1</v>
      </c>
      <c r="AH23" s="398">
        <v>39</v>
      </c>
      <c r="AI23" s="399">
        <v>11540.39</v>
      </c>
      <c r="AJ23" s="352"/>
    </row>
    <row r="24" spans="1:36" s="353" customFormat="1" ht="22.5">
      <c r="A24" s="350" t="s">
        <v>412</v>
      </c>
      <c r="B24" s="378">
        <f t="shared" si="3"/>
        <v>1036</v>
      </c>
      <c r="C24" s="391">
        <f t="shared" si="3"/>
        <v>231.26</v>
      </c>
      <c r="D24" s="393">
        <v>757</v>
      </c>
      <c r="E24" s="393">
        <v>99.411000000000001</v>
      </c>
      <c r="F24" s="393">
        <v>155</v>
      </c>
      <c r="G24" s="393">
        <v>5.9580000000000002</v>
      </c>
      <c r="H24" s="393">
        <v>5</v>
      </c>
      <c r="I24" s="393">
        <v>17.98</v>
      </c>
      <c r="J24" s="393">
        <v>119</v>
      </c>
      <c r="K24" s="394">
        <v>107.911</v>
      </c>
      <c r="L24" s="382" t="s">
        <v>413</v>
      </c>
      <c r="M24" s="387">
        <v>51</v>
      </c>
      <c r="N24" s="388">
        <v>60.215000000000003</v>
      </c>
      <c r="O24" s="388">
        <v>40</v>
      </c>
      <c r="P24" s="388">
        <v>1.294</v>
      </c>
      <c r="Q24" s="380">
        <v>0</v>
      </c>
      <c r="R24" s="381">
        <v>0</v>
      </c>
      <c r="S24" s="354" t="s">
        <v>16</v>
      </c>
      <c r="T24" s="354" t="s">
        <v>16</v>
      </c>
      <c r="U24" s="354" t="s">
        <v>16</v>
      </c>
      <c r="V24" s="354" t="s">
        <v>16</v>
      </c>
      <c r="W24" s="350" t="s">
        <v>412</v>
      </c>
      <c r="X24" s="397">
        <v>44</v>
      </c>
      <c r="Y24" s="398">
        <v>14111.51</v>
      </c>
      <c r="Z24" s="398">
        <v>95</v>
      </c>
      <c r="AA24" s="398">
        <v>48191.79</v>
      </c>
      <c r="AB24" s="398">
        <v>1092</v>
      </c>
      <c r="AC24" s="398">
        <v>114695.95</v>
      </c>
      <c r="AD24" s="398">
        <v>37</v>
      </c>
      <c r="AE24" s="398">
        <v>89370.96</v>
      </c>
      <c r="AF24" s="398">
        <v>3</v>
      </c>
      <c r="AG24" s="398">
        <v>10686.2</v>
      </c>
      <c r="AH24" s="398">
        <v>15</v>
      </c>
      <c r="AI24" s="399">
        <v>4714.96</v>
      </c>
      <c r="AJ24" s="352"/>
    </row>
    <row r="25" spans="1:36" s="353" customFormat="1" ht="22.5">
      <c r="A25" s="350" t="s">
        <v>414</v>
      </c>
      <c r="B25" s="378">
        <f t="shared" si="3"/>
        <v>1235</v>
      </c>
      <c r="C25" s="391">
        <f t="shared" si="3"/>
        <v>337.28800000000001</v>
      </c>
      <c r="D25" s="393">
        <v>881</v>
      </c>
      <c r="E25" s="393">
        <v>104.49</v>
      </c>
      <c r="F25" s="393">
        <v>135</v>
      </c>
      <c r="G25" s="393">
        <v>6.6280000000000001</v>
      </c>
      <c r="H25" s="393">
        <v>9</v>
      </c>
      <c r="I25" s="393">
        <v>11.397</v>
      </c>
      <c r="J25" s="393">
        <v>210</v>
      </c>
      <c r="K25" s="394">
        <v>214.773</v>
      </c>
      <c r="L25" s="382" t="s">
        <v>415</v>
      </c>
      <c r="M25" s="387">
        <v>54</v>
      </c>
      <c r="N25" s="388">
        <v>77.16</v>
      </c>
      <c r="O25" s="388">
        <v>467</v>
      </c>
      <c r="P25" s="388">
        <v>23.166</v>
      </c>
      <c r="Q25" s="380">
        <v>0</v>
      </c>
      <c r="R25" s="381">
        <v>0</v>
      </c>
      <c r="S25" s="354" t="s">
        <v>16</v>
      </c>
      <c r="T25" s="354" t="s">
        <v>16</v>
      </c>
      <c r="U25" s="354" t="s">
        <v>16</v>
      </c>
      <c r="V25" s="354" t="s">
        <v>16</v>
      </c>
      <c r="W25" s="350" t="s">
        <v>414</v>
      </c>
      <c r="X25" s="397">
        <v>44</v>
      </c>
      <c r="Y25" s="398">
        <v>32930.199999999997</v>
      </c>
      <c r="Z25" s="398">
        <v>100</v>
      </c>
      <c r="AA25" s="398">
        <v>70508.98</v>
      </c>
      <c r="AB25" s="398">
        <v>1483</v>
      </c>
      <c r="AC25" s="398">
        <v>185292.4</v>
      </c>
      <c r="AD25" s="398">
        <v>75</v>
      </c>
      <c r="AE25" s="398">
        <v>130619.28</v>
      </c>
      <c r="AF25" s="398">
        <v>2</v>
      </c>
      <c r="AG25" s="398">
        <v>3385.9</v>
      </c>
      <c r="AH25" s="398">
        <v>32</v>
      </c>
      <c r="AI25" s="399">
        <v>8880.92</v>
      </c>
      <c r="AJ25" s="352"/>
    </row>
    <row r="26" spans="1:36" s="353" customFormat="1" ht="23.25" thickBot="1">
      <c r="A26" s="355" t="s">
        <v>416</v>
      </c>
      <c r="B26" s="383">
        <f t="shared" si="3"/>
        <v>1032</v>
      </c>
      <c r="C26" s="392">
        <f t="shared" si="3"/>
        <v>712.32799999999997</v>
      </c>
      <c r="D26" s="395">
        <v>675</v>
      </c>
      <c r="E26" s="395">
        <v>176.71700000000001</v>
      </c>
      <c r="F26" s="395">
        <v>96</v>
      </c>
      <c r="G26" s="395">
        <v>3.4350000000000001</v>
      </c>
      <c r="H26" s="395">
        <v>14</v>
      </c>
      <c r="I26" s="395">
        <v>149.18299999999999</v>
      </c>
      <c r="J26" s="395">
        <v>247</v>
      </c>
      <c r="K26" s="396">
        <v>382.99299999999999</v>
      </c>
      <c r="L26" s="384" t="s">
        <v>417</v>
      </c>
      <c r="M26" s="389">
        <v>66</v>
      </c>
      <c r="N26" s="390">
        <v>98.872</v>
      </c>
      <c r="O26" s="390">
        <v>300</v>
      </c>
      <c r="P26" s="390">
        <v>17.510000000000002</v>
      </c>
      <c r="Q26" s="385">
        <v>0</v>
      </c>
      <c r="R26" s="386">
        <v>0</v>
      </c>
      <c r="S26" s="356" t="s">
        <v>16</v>
      </c>
      <c r="T26" s="356" t="s">
        <v>16</v>
      </c>
      <c r="U26" s="356" t="s">
        <v>16</v>
      </c>
      <c r="V26" s="356" t="s">
        <v>16</v>
      </c>
      <c r="W26" s="355" t="s">
        <v>416</v>
      </c>
      <c r="X26" s="400">
        <v>60</v>
      </c>
      <c r="Y26" s="401">
        <v>26610.21</v>
      </c>
      <c r="Z26" s="401">
        <v>145</v>
      </c>
      <c r="AA26" s="401">
        <v>135217.09</v>
      </c>
      <c r="AB26" s="401">
        <v>990</v>
      </c>
      <c r="AC26" s="401">
        <v>168255.2</v>
      </c>
      <c r="AD26" s="401">
        <v>118</v>
      </c>
      <c r="AE26" s="401">
        <v>301726.56</v>
      </c>
      <c r="AF26" s="401">
        <v>5</v>
      </c>
      <c r="AG26" s="401">
        <v>129605</v>
      </c>
      <c r="AH26" s="401">
        <v>47</v>
      </c>
      <c r="AI26" s="402">
        <v>54297.85</v>
      </c>
      <c r="AJ26" s="352"/>
    </row>
    <row r="27" spans="1:36" ht="17.25" thickTop="1">
      <c r="A27" s="11" t="s">
        <v>418</v>
      </c>
      <c r="L27" s="11" t="s">
        <v>418</v>
      </c>
      <c r="W27" s="11" t="s">
        <v>418</v>
      </c>
    </row>
    <row r="28" spans="1:36">
      <c r="A28" s="11" t="s">
        <v>419</v>
      </c>
      <c r="P28" s="376"/>
    </row>
    <row r="29" spans="1:36">
      <c r="A29" s="9" t="s">
        <v>4</v>
      </c>
      <c r="C29" s="357"/>
      <c r="E29" s="357"/>
      <c r="L29" s="1" t="s">
        <v>4</v>
      </c>
      <c r="W29" s="357"/>
      <c r="Y29" s="358"/>
    </row>
    <row r="30" spans="1:36">
      <c r="C30" s="358"/>
      <c r="D30" s="358"/>
      <c r="E30" s="358"/>
      <c r="J30" s="359"/>
      <c r="P30" s="357"/>
      <c r="W30" s="358"/>
      <c r="X30" s="357"/>
    </row>
    <row r="31" spans="1:36">
      <c r="P31" s="357"/>
    </row>
  </sheetData>
  <mergeCells count="34">
    <mergeCell ref="A1:K1"/>
    <mergeCell ref="L1:V1"/>
    <mergeCell ref="W1:AI1"/>
    <mergeCell ref="A2:K2"/>
    <mergeCell ref="L2:V2"/>
    <mergeCell ref="W2:AI2"/>
    <mergeCell ref="A4:A9"/>
    <mergeCell ref="B4:C7"/>
    <mergeCell ref="D4:K4"/>
    <mergeCell ref="L4:L9"/>
    <mergeCell ref="M4:V4"/>
    <mergeCell ref="S6:T7"/>
    <mergeCell ref="U6:V7"/>
    <mergeCell ref="D6:E7"/>
    <mergeCell ref="F6:G7"/>
    <mergeCell ref="AF3:AI3"/>
    <mergeCell ref="W4:W9"/>
    <mergeCell ref="X4:AI4"/>
    <mergeCell ref="AD5:AE7"/>
    <mergeCell ref="AF5:AG7"/>
    <mergeCell ref="AH5:AI7"/>
    <mergeCell ref="X5:Y7"/>
    <mergeCell ref="Z5:AA7"/>
    <mergeCell ref="AB5:AC7"/>
    <mergeCell ref="I3:K3"/>
    <mergeCell ref="T3:V3"/>
    <mergeCell ref="H6:I7"/>
    <mergeCell ref="J6:K7"/>
    <mergeCell ref="M6:N7"/>
    <mergeCell ref="O6:P7"/>
    <mergeCell ref="Q6:R7"/>
    <mergeCell ref="D5:K5"/>
    <mergeCell ref="M5:P5"/>
    <mergeCell ref="Q5:V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2" manualBreakCount="2">
    <brk id="11" max="27" man="1"/>
    <brk id="22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5" zoomScaleSheetLayoutView="115" workbookViewId="0">
      <selection activeCell="N14" sqref="N14"/>
    </sheetView>
  </sheetViews>
  <sheetFormatPr defaultRowHeight="16.5"/>
  <cols>
    <col min="2" max="9" width="7.625" customWidth="1"/>
    <col min="10" max="10" width="8.875" customWidth="1"/>
    <col min="11" max="11" width="13.125" customWidth="1"/>
  </cols>
  <sheetData>
    <row r="1" spans="1:10" ht="25.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9.5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17.25" thickBot="1">
      <c r="A3" s="1" t="s">
        <v>2</v>
      </c>
      <c r="H3" s="408" t="s">
        <v>3</v>
      </c>
      <c r="I3" s="408"/>
      <c r="J3" s="408"/>
    </row>
    <row r="4" spans="1:10" ht="24.75" customHeight="1" thickTop="1">
      <c r="A4" s="409" t="s">
        <v>4</v>
      </c>
      <c r="B4" s="412" t="s">
        <v>90</v>
      </c>
      <c r="C4" s="413" t="s">
        <v>81</v>
      </c>
      <c r="D4" s="414"/>
      <c r="E4" s="414"/>
      <c r="F4" s="414"/>
      <c r="G4" s="414"/>
      <c r="H4" s="414"/>
      <c r="I4" s="415"/>
      <c r="J4" s="416" t="s">
        <v>83</v>
      </c>
    </row>
    <row r="5" spans="1:10" ht="39.75" customHeight="1">
      <c r="A5" s="410"/>
      <c r="B5" s="404"/>
      <c r="C5" s="32" t="s">
        <v>82</v>
      </c>
      <c r="D5" s="36" t="s">
        <v>88</v>
      </c>
      <c r="E5" s="28" t="s">
        <v>79</v>
      </c>
      <c r="F5" s="34" t="s">
        <v>6</v>
      </c>
      <c r="G5" s="34" t="s">
        <v>8</v>
      </c>
      <c r="H5" s="34" t="s">
        <v>84</v>
      </c>
      <c r="I5" s="419" t="s">
        <v>89</v>
      </c>
      <c r="J5" s="417"/>
    </row>
    <row r="6" spans="1:10" ht="25.5" customHeight="1">
      <c r="A6" s="410"/>
      <c r="B6" s="404"/>
      <c r="C6" s="32" t="s">
        <v>76</v>
      </c>
      <c r="D6" s="420" t="s">
        <v>87</v>
      </c>
      <c r="E6" s="422" t="s">
        <v>80</v>
      </c>
      <c r="F6" s="404" t="s">
        <v>7</v>
      </c>
      <c r="G6" s="404" t="s">
        <v>77</v>
      </c>
      <c r="H6" s="404" t="s">
        <v>78</v>
      </c>
      <c r="I6" s="404"/>
      <c r="J6" s="417"/>
    </row>
    <row r="7" spans="1:10" ht="60.75" customHeight="1">
      <c r="A7" s="411"/>
      <c r="B7" s="405"/>
      <c r="C7" s="18"/>
      <c r="D7" s="421"/>
      <c r="E7" s="423"/>
      <c r="F7" s="405"/>
      <c r="G7" s="405"/>
      <c r="H7" s="405"/>
      <c r="I7" s="405"/>
      <c r="J7" s="418"/>
    </row>
    <row r="8" spans="1:10" ht="24" customHeight="1">
      <c r="A8" s="95" t="s">
        <v>9</v>
      </c>
      <c r="B8" s="33">
        <v>45500</v>
      </c>
      <c r="C8" s="96">
        <v>49515</v>
      </c>
      <c r="D8" s="96">
        <v>12307</v>
      </c>
      <c r="E8" s="96">
        <v>5393</v>
      </c>
      <c r="F8" s="96">
        <v>31892</v>
      </c>
      <c r="G8" s="96">
        <v>2130</v>
      </c>
      <c r="H8" s="96">
        <v>2656</v>
      </c>
      <c r="I8" s="93">
        <v>530</v>
      </c>
      <c r="J8" s="40">
        <v>1.008</v>
      </c>
    </row>
    <row r="9" spans="1:10" ht="24" customHeight="1">
      <c r="A9" s="95" t="s">
        <v>10</v>
      </c>
      <c r="B9" s="33">
        <v>56606</v>
      </c>
      <c r="C9" s="96">
        <f>SUM(D9,F9:I9)</f>
        <v>53757</v>
      </c>
      <c r="D9" s="96">
        <v>13343</v>
      </c>
      <c r="E9" s="96">
        <v>6623</v>
      </c>
      <c r="F9" s="96">
        <v>34975</v>
      </c>
      <c r="G9" s="96">
        <v>2133</v>
      </c>
      <c r="H9" s="96">
        <v>2776</v>
      </c>
      <c r="I9" s="93">
        <v>530</v>
      </c>
      <c r="J9" s="40">
        <v>0.94899999999999995</v>
      </c>
    </row>
    <row r="10" spans="1:10" ht="24" customHeight="1">
      <c r="A10" s="95" t="s">
        <v>18</v>
      </c>
      <c r="B10" s="33">
        <v>60024</v>
      </c>
      <c r="C10" s="43">
        <v>56843</v>
      </c>
      <c r="D10" s="43">
        <v>13513</v>
      </c>
      <c r="E10" s="43">
        <v>6661</v>
      </c>
      <c r="F10" s="43">
        <v>37723</v>
      </c>
      <c r="G10" s="43">
        <v>2152</v>
      </c>
      <c r="H10" s="43">
        <v>2806</v>
      </c>
      <c r="I10" s="43">
        <v>649</v>
      </c>
      <c r="J10" s="47">
        <v>0.94699999999999995</v>
      </c>
    </row>
    <row r="11" spans="1:10" s="44" customFormat="1" ht="24" customHeight="1">
      <c r="A11" s="98" t="s">
        <v>119</v>
      </c>
      <c r="B11" s="99">
        <v>56233</v>
      </c>
      <c r="C11" s="100">
        <v>56685</v>
      </c>
      <c r="D11" s="100">
        <v>10214</v>
      </c>
      <c r="E11" s="100">
        <v>4374</v>
      </c>
      <c r="F11" s="100">
        <v>39286</v>
      </c>
      <c r="G11" s="100">
        <v>1590</v>
      </c>
      <c r="H11" s="100">
        <v>3589</v>
      </c>
      <c r="I11" s="100">
        <v>2006</v>
      </c>
      <c r="J11" s="101">
        <v>1.008</v>
      </c>
    </row>
    <row r="12" spans="1:10" ht="24" customHeight="1">
      <c r="A12" s="2" t="s">
        <v>128</v>
      </c>
      <c r="B12" s="3">
        <v>65738</v>
      </c>
      <c r="C12" s="88">
        <f t="shared" ref="C12:C17" si="0">SUM(D12:I12)</f>
        <v>65273</v>
      </c>
      <c r="D12" s="88">
        <v>10379</v>
      </c>
      <c r="E12" s="88">
        <v>5088</v>
      </c>
      <c r="F12" s="88">
        <v>42261</v>
      </c>
      <c r="G12" s="88">
        <v>1785</v>
      </c>
      <c r="H12" s="88">
        <v>3666</v>
      </c>
      <c r="I12" s="88">
        <v>2094</v>
      </c>
      <c r="J12" s="47">
        <f>C12/B12</f>
        <v>0.9929264656667377</v>
      </c>
    </row>
    <row r="13" spans="1:10" ht="55.5" customHeight="1">
      <c r="A13" s="35" t="s">
        <v>114</v>
      </c>
      <c r="B13" s="33">
        <v>24467</v>
      </c>
      <c r="C13" s="43">
        <f t="shared" si="0"/>
        <v>21692</v>
      </c>
      <c r="D13" s="43">
        <v>3127</v>
      </c>
      <c r="E13" s="43">
        <v>2070</v>
      </c>
      <c r="F13" s="43">
        <v>12106</v>
      </c>
      <c r="G13" s="43">
        <v>1230</v>
      </c>
      <c r="H13" s="43">
        <v>2407</v>
      </c>
      <c r="I13" s="46">
        <v>752</v>
      </c>
      <c r="J13" s="47">
        <f t="shared" ref="J13:J17" si="1">C13/B13</f>
        <v>0.88658192667674829</v>
      </c>
    </row>
    <row r="14" spans="1:10" ht="55.5" customHeight="1">
      <c r="A14" s="35" t="s">
        <v>115</v>
      </c>
      <c r="B14" s="33">
        <v>4595</v>
      </c>
      <c r="C14" s="43">
        <f t="shared" si="0"/>
        <v>4823</v>
      </c>
      <c r="D14" s="43">
        <v>2409</v>
      </c>
      <c r="E14" s="43">
        <v>564</v>
      </c>
      <c r="F14" s="43">
        <v>788</v>
      </c>
      <c r="G14" s="46">
        <v>167</v>
      </c>
      <c r="H14" s="46">
        <v>423</v>
      </c>
      <c r="I14" s="46">
        <v>472</v>
      </c>
      <c r="J14" s="47">
        <f t="shared" si="1"/>
        <v>1.0496191512513602</v>
      </c>
    </row>
    <row r="15" spans="1:10" ht="55.5" customHeight="1">
      <c r="A15" s="35" t="s">
        <v>116</v>
      </c>
      <c r="B15" s="33">
        <v>28191</v>
      </c>
      <c r="C15" s="43">
        <f t="shared" si="0"/>
        <v>29362</v>
      </c>
      <c r="D15" s="43">
        <v>1528</v>
      </c>
      <c r="E15" s="43">
        <v>492</v>
      </c>
      <c r="F15" s="43">
        <v>26060</v>
      </c>
      <c r="G15" s="46">
        <v>151</v>
      </c>
      <c r="H15" s="46">
        <v>463</v>
      </c>
      <c r="I15" s="46">
        <v>668</v>
      </c>
      <c r="J15" s="47">
        <f t="shared" si="1"/>
        <v>1.0415380795289277</v>
      </c>
    </row>
    <row r="16" spans="1:10" ht="55.5" customHeight="1">
      <c r="A16" s="35" t="s">
        <v>117</v>
      </c>
      <c r="B16" s="33">
        <v>4541</v>
      </c>
      <c r="C16" s="43">
        <f t="shared" si="0"/>
        <v>5739</v>
      </c>
      <c r="D16" s="43">
        <v>1997</v>
      </c>
      <c r="E16" s="46">
        <v>1918</v>
      </c>
      <c r="F16" s="43">
        <v>1025</v>
      </c>
      <c r="G16" s="46">
        <v>237</v>
      </c>
      <c r="H16" s="46">
        <v>373</v>
      </c>
      <c r="I16" s="46">
        <v>189</v>
      </c>
      <c r="J16" s="47">
        <f t="shared" si="1"/>
        <v>1.2638185421713279</v>
      </c>
    </row>
    <row r="17" spans="1:10" ht="55.5" customHeight="1" thickBot="1">
      <c r="A17" s="35" t="s">
        <v>118</v>
      </c>
      <c r="B17" s="33">
        <v>3944</v>
      </c>
      <c r="C17" s="43">
        <f t="shared" si="0"/>
        <v>3657</v>
      </c>
      <c r="D17" s="43">
        <v>1318</v>
      </c>
      <c r="E17" s="43">
        <v>44</v>
      </c>
      <c r="F17" s="43">
        <v>2282</v>
      </c>
      <c r="G17" s="46">
        <v>0</v>
      </c>
      <c r="H17" s="46">
        <v>0</v>
      </c>
      <c r="I17" s="46">
        <v>13</v>
      </c>
      <c r="J17" s="47">
        <f t="shared" si="1"/>
        <v>0.92723123732251522</v>
      </c>
    </row>
    <row r="18" spans="1:10" ht="71.25" customHeight="1" thickTop="1">
      <c r="A18" s="403" t="s">
        <v>120</v>
      </c>
      <c r="B18" s="403"/>
      <c r="C18" s="403"/>
      <c r="D18" s="403"/>
      <c r="E18" s="403"/>
      <c r="F18" s="403"/>
      <c r="G18" s="403"/>
      <c r="H18" s="403"/>
      <c r="I18" s="403"/>
      <c r="J18" s="403"/>
    </row>
    <row r="19" spans="1:10">
      <c r="A19" s="5"/>
      <c r="B19" s="7" t="s">
        <v>4</v>
      </c>
    </row>
    <row r="20" spans="1:10">
      <c r="A20" s="5"/>
      <c r="B20" s="8"/>
    </row>
    <row r="21" spans="1:10">
      <c r="A21" s="5"/>
      <c r="B21" s="8"/>
    </row>
    <row r="22" spans="1:10">
      <c r="A22" s="6"/>
      <c r="B22" s="8"/>
    </row>
    <row r="23" spans="1:10">
      <c r="A23" s="9" t="s">
        <v>4</v>
      </c>
    </row>
  </sheetData>
  <mergeCells count="14">
    <mergeCell ref="A18:J18"/>
    <mergeCell ref="F6:F7"/>
    <mergeCell ref="G6:G7"/>
    <mergeCell ref="H6:H7"/>
    <mergeCell ref="A1:J1"/>
    <mergeCell ref="A2:J2"/>
    <mergeCell ref="H3:J3"/>
    <mergeCell ref="A4:A7"/>
    <mergeCell ref="B4:B7"/>
    <mergeCell ref="C4:I4"/>
    <mergeCell ref="J4:J7"/>
    <mergeCell ref="I5:I7"/>
    <mergeCell ref="D6:D7"/>
    <mergeCell ref="E6:E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topLeftCell="A10" zoomScaleNormal="90" zoomScaleSheetLayoutView="100" workbookViewId="0">
      <selection activeCell="AA8" sqref="AA8:AE9"/>
    </sheetView>
  </sheetViews>
  <sheetFormatPr defaultRowHeight="16.5"/>
  <cols>
    <col min="1" max="1" width="10.625" customWidth="1"/>
    <col min="2" max="2" width="15.25" customWidth="1"/>
    <col min="3" max="3" width="12.25" customWidth="1"/>
    <col min="7" max="8" width="9.125" bestFit="1" customWidth="1"/>
    <col min="9" max="9" width="10.375" customWidth="1"/>
    <col min="10" max="10" width="11.375" bestFit="1" customWidth="1"/>
    <col min="11" max="16" width="9.125" bestFit="1" customWidth="1"/>
    <col min="17" max="17" width="10.625" customWidth="1"/>
    <col min="18" max="18" width="10.375" bestFit="1" customWidth="1"/>
    <col min="19" max="23" width="9.125" bestFit="1" customWidth="1"/>
    <col min="25" max="25" width="10.875" customWidth="1"/>
    <col min="26" max="26" width="10.375" bestFit="1" customWidth="1"/>
    <col min="27" max="29" width="9.125" bestFit="1" customWidth="1"/>
    <col min="31" max="31" width="9.125" bestFit="1" customWidth="1"/>
  </cols>
  <sheetData>
    <row r="1" spans="1:32" ht="25.5">
      <c r="A1" s="424" t="s">
        <v>121</v>
      </c>
      <c r="B1" s="424"/>
      <c r="C1" s="424"/>
      <c r="D1" s="424"/>
      <c r="E1" s="424"/>
      <c r="F1" s="424"/>
      <c r="G1" s="424"/>
      <c r="H1" s="424"/>
      <c r="I1" s="424" t="s">
        <v>122</v>
      </c>
      <c r="J1" s="424"/>
      <c r="K1" s="424"/>
      <c r="L1" s="424"/>
      <c r="M1" s="424"/>
      <c r="N1" s="424"/>
      <c r="O1" s="424"/>
      <c r="P1" s="424"/>
      <c r="Q1" s="424" t="s">
        <v>122</v>
      </c>
      <c r="R1" s="424"/>
      <c r="S1" s="424"/>
      <c r="T1" s="424"/>
      <c r="U1" s="424"/>
      <c r="V1" s="424"/>
      <c r="W1" s="424"/>
      <c r="X1" s="424"/>
      <c r="Y1" s="424" t="s">
        <v>122</v>
      </c>
      <c r="Z1" s="424"/>
      <c r="AA1" s="424"/>
      <c r="AB1" s="424"/>
      <c r="AC1" s="424"/>
      <c r="AD1" s="424"/>
      <c r="AE1" s="424"/>
      <c r="AF1" s="424"/>
    </row>
    <row r="2" spans="1:32" ht="19.5">
      <c r="A2" s="425" t="s">
        <v>19</v>
      </c>
      <c r="B2" s="425"/>
      <c r="C2" s="425"/>
      <c r="D2" s="425"/>
      <c r="E2" s="425"/>
      <c r="F2" s="425"/>
      <c r="G2" s="425"/>
      <c r="H2" s="425"/>
      <c r="I2" s="425" t="s">
        <v>39</v>
      </c>
      <c r="J2" s="425"/>
      <c r="K2" s="425"/>
      <c r="L2" s="425"/>
      <c r="M2" s="425"/>
      <c r="N2" s="425"/>
      <c r="O2" s="425"/>
      <c r="P2" s="425"/>
      <c r="Q2" s="425" t="s">
        <v>39</v>
      </c>
      <c r="R2" s="425"/>
      <c r="S2" s="425"/>
      <c r="T2" s="425"/>
      <c r="U2" s="425"/>
      <c r="V2" s="425"/>
      <c r="W2" s="425"/>
      <c r="X2" s="425"/>
      <c r="Y2" s="425" t="s">
        <v>39</v>
      </c>
      <c r="Z2" s="425"/>
      <c r="AA2" s="425"/>
      <c r="AB2" s="425"/>
      <c r="AC2" s="425"/>
      <c r="AD2" s="425"/>
      <c r="AE2" s="425"/>
      <c r="AF2" s="425"/>
    </row>
    <row r="3" spans="1:32" ht="17.25" thickBot="1">
      <c r="A3" s="48" t="s">
        <v>123</v>
      </c>
      <c r="B3" s="49"/>
      <c r="C3" s="49"/>
      <c r="D3" s="49"/>
      <c r="E3" s="49"/>
      <c r="F3" s="426" t="s">
        <v>124</v>
      </c>
      <c r="G3" s="426"/>
      <c r="H3" s="426"/>
      <c r="I3" s="48" t="s">
        <v>123</v>
      </c>
      <c r="J3" s="49"/>
      <c r="K3" s="49"/>
      <c r="L3" s="49"/>
      <c r="M3" s="49"/>
      <c r="N3" s="426" t="s">
        <v>124</v>
      </c>
      <c r="O3" s="426"/>
      <c r="P3" s="426"/>
      <c r="Q3" s="48" t="s">
        <v>123</v>
      </c>
      <c r="R3" s="49"/>
      <c r="S3" s="49"/>
      <c r="T3" s="49"/>
      <c r="U3" s="49"/>
      <c r="V3" s="426" t="s">
        <v>124</v>
      </c>
      <c r="W3" s="426"/>
      <c r="X3" s="426"/>
      <c r="Y3" s="48" t="s">
        <v>123</v>
      </c>
      <c r="Z3" s="49"/>
      <c r="AA3" s="49"/>
      <c r="AB3" s="49"/>
      <c r="AC3" s="49"/>
      <c r="AD3" s="49"/>
      <c r="AE3" s="426" t="s">
        <v>124</v>
      </c>
      <c r="AF3" s="426"/>
    </row>
    <row r="4" spans="1:32" s="29" customFormat="1" ht="17.25" thickTop="1">
      <c r="A4" s="427" t="s">
        <v>4</v>
      </c>
      <c r="B4" s="430" t="s">
        <v>91</v>
      </c>
      <c r="C4" s="431"/>
      <c r="D4" s="431"/>
      <c r="E4" s="431"/>
      <c r="F4" s="431"/>
      <c r="G4" s="431"/>
      <c r="H4" s="431"/>
      <c r="I4" s="427" t="s">
        <v>4</v>
      </c>
      <c r="J4" s="430" t="s">
        <v>92</v>
      </c>
      <c r="K4" s="431"/>
      <c r="L4" s="431"/>
      <c r="M4" s="431"/>
      <c r="N4" s="431"/>
      <c r="O4" s="431"/>
      <c r="P4" s="431"/>
      <c r="Q4" s="427" t="s">
        <v>4</v>
      </c>
      <c r="R4" s="430" t="s">
        <v>93</v>
      </c>
      <c r="S4" s="431"/>
      <c r="T4" s="431"/>
      <c r="U4" s="431"/>
      <c r="V4" s="431"/>
      <c r="W4" s="431"/>
      <c r="X4" s="431"/>
      <c r="Y4" s="427" t="s">
        <v>4</v>
      </c>
      <c r="Z4" s="430" t="s">
        <v>94</v>
      </c>
      <c r="AA4" s="431"/>
      <c r="AB4" s="431"/>
      <c r="AC4" s="431"/>
      <c r="AD4" s="431"/>
      <c r="AE4" s="431"/>
      <c r="AF4" s="431"/>
    </row>
    <row r="5" spans="1:32" s="29" customFormat="1">
      <c r="A5" s="428"/>
      <c r="B5" s="432" t="s">
        <v>4</v>
      </c>
      <c r="C5" s="50" t="s">
        <v>20</v>
      </c>
      <c r="D5" s="50" t="s">
        <v>22</v>
      </c>
      <c r="E5" s="50" t="s">
        <v>24</v>
      </c>
      <c r="F5" s="50" t="s">
        <v>26</v>
      </c>
      <c r="G5" s="50" t="s">
        <v>28</v>
      </c>
      <c r="H5" s="51" t="s">
        <v>30</v>
      </c>
      <c r="I5" s="428"/>
      <c r="J5" s="432" t="s">
        <v>4</v>
      </c>
      <c r="K5" s="50" t="s">
        <v>20</v>
      </c>
      <c r="L5" s="50" t="s">
        <v>22</v>
      </c>
      <c r="M5" s="50" t="s">
        <v>24</v>
      </c>
      <c r="N5" s="50" t="s">
        <v>26</v>
      </c>
      <c r="O5" s="50" t="s">
        <v>28</v>
      </c>
      <c r="P5" s="51" t="s">
        <v>30</v>
      </c>
      <c r="Q5" s="428"/>
      <c r="R5" s="432" t="s">
        <v>4</v>
      </c>
      <c r="S5" s="50" t="s">
        <v>20</v>
      </c>
      <c r="T5" s="50" t="s">
        <v>22</v>
      </c>
      <c r="U5" s="50" t="s">
        <v>24</v>
      </c>
      <c r="V5" s="50" t="s">
        <v>26</v>
      </c>
      <c r="W5" s="50" t="s">
        <v>28</v>
      </c>
      <c r="X5" s="51" t="s">
        <v>30</v>
      </c>
      <c r="Y5" s="428"/>
      <c r="Z5" s="432" t="s">
        <v>4</v>
      </c>
      <c r="AA5" s="50" t="s">
        <v>20</v>
      </c>
      <c r="AB5" s="50" t="s">
        <v>22</v>
      </c>
      <c r="AC5" s="50" t="s">
        <v>24</v>
      </c>
      <c r="AD5" s="50" t="s">
        <v>26</v>
      </c>
      <c r="AE5" s="50" t="s">
        <v>28</v>
      </c>
      <c r="AF5" s="51" t="s">
        <v>30</v>
      </c>
    </row>
    <row r="6" spans="1:32" s="29" customFormat="1" ht="27">
      <c r="A6" s="429"/>
      <c r="B6" s="433"/>
      <c r="C6" s="52" t="s">
        <v>21</v>
      </c>
      <c r="D6" s="52" t="s">
        <v>23</v>
      </c>
      <c r="E6" s="52" t="s">
        <v>25</v>
      </c>
      <c r="F6" s="52" t="s">
        <v>27</v>
      </c>
      <c r="G6" s="52" t="s">
        <v>29</v>
      </c>
      <c r="H6" s="53" t="s">
        <v>31</v>
      </c>
      <c r="I6" s="429"/>
      <c r="J6" s="433"/>
      <c r="K6" s="52" t="s">
        <v>21</v>
      </c>
      <c r="L6" s="52" t="s">
        <v>23</v>
      </c>
      <c r="M6" s="52" t="s">
        <v>25</v>
      </c>
      <c r="N6" s="52" t="s">
        <v>27</v>
      </c>
      <c r="O6" s="52" t="s">
        <v>29</v>
      </c>
      <c r="P6" s="53" t="s">
        <v>31</v>
      </c>
      <c r="Q6" s="429"/>
      <c r="R6" s="433"/>
      <c r="S6" s="52" t="s">
        <v>21</v>
      </c>
      <c r="T6" s="52" t="s">
        <v>23</v>
      </c>
      <c r="U6" s="52" t="s">
        <v>25</v>
      </c>
      <c r="V6" s="52" t="s">
        <v>27</v>
      </c>
      <c r="W6" s="52" t="s">
        <v>29</v>
      </c>
      <c r="X6" s="53" t="s">
        <v>31</v>
      </c>
      <c r="Y6" s="429"/>
      <c r="Z6" s="433"/>
      <c r="AA6" s="52" t="s">
        <v>21</v>
      </c>
      <c r="AB6" s="52" t="s">
        <v>23</v>
      </c>
      <c r="AC6" s="52" t="s">
        <v>25</v>
      </c>
      <c r="AD6" s="52" t="s">
        <v>27</v>
      </c>
      <c r="AE6" s="52" t="s">
        <v>29</v>
      </c>
      <c r="AF6" s="53" t="s">
        <v>31</v>
      </c>
    </row>
    <row r="7" spans="1:32">
      <c r="A7" s="54">
        <v>2016</v>
      </c>
      <c r="B7" s="55" t="s">
        <v>4</v>
      </c>
      <c r="C7" s="56" t="s">
        <v>4</v>
      </c>
      <c r="D7" s="56" t="s">
        <v>4</v>
      </c>
      <c r="E7" s="56" t="s">
        <v>4</v>
      </c>
      <c r="F7" s="56" t="s">
        <v>4</v>
      </c>
      <c r="G7" s="56" t="s">
        <v>4</v>
      </c>
      <c r="H7" s="56" t="s">
        <v>4</v>
      </c>
      <c r="I7" s="54">
        <v>2017</v>
      </c>
      <c r="J7" s="57" t="s">
        <v>4</v>
      </c>
      <c r="K7" s="58" t="s">
        <v>4</v>
      </c>
      <c r="L7" s="58" t="s">
        <v>4</v>
      </c>
      <c r="M7" s="58" t="s">
        <v>4</v>
      </c>
      <c r="N7" s="58" t="s">
        <v>4</v>
      </c>
      <c r="O7" s="58" t="s">
        <v>4</v>
      </c>
      <c r="P7" s="58" t="s">
        <v>4</v>
      </c>
      <c r="Q7" s="54">
        <v>2017</v>
      </c>
      <c r="R7" s="59" t="s">
        <v>4</v>
      </c>
      <c r="S7" s="60" t="s">
        <v>4</v>
      </c>
      <c r="T7" s="60" t="s">
        <v>4</v>
      </c>
      <c r="U7" s="60" t="s">
        <v>4</v>
      </c>
      <c r="V7" s="60" t="s">
        <v>4</v>
      </c>
      <c r="W7" s="60" t="s">
        <v>4</v>
      </c>
      <c r="X7" s="60" t="s">
        <v>4</v>
      </c>
      <c r="Y7" s="54">
        <v>2017</v>
      </c>
      <c r="Z7" s="57" t="s">
        <v>4</v>
      </c>
      <c r="AA7" s="61" t="s">
        <v>4</v>
      </c>
      <c r="AB7" s="61" t="s">
        <v>4</v>
      </c>
      <c r="AC7" s="61" t="s">
        <v>4</v>
      </c>
      <c r="AD7" s="61" t="s">
        <v>4</v>
      </c>
      <c r="AE7" s="61" t="s">
        <v>4</v>
      </c>
      <c r="AF7" s="61" t="s">
        <v>4</v>
      </c>
    </row>
    <row r="8" spans="1:32" ht="22.5" customHeight="1">
      <c r="A8" s="62" t="s">
        <v>32</v>
      </c>
      <c r="B8" s="63">
        <f>SUM(C8:H8)</f>
        <v>6958</v>
      </c>
      <c r="C8" s="64">
        <f>SUM(C11,C14,C17,C20,C23,C26,C29)</f>
        <v>4067</v>
      </c>
      <c r="D8" s="64">
        <f>SUM(D11,D14,D17,D20,D23,D26,D29)</f>
        <v>1792</v>
      </c>
      <c r="E8" s="64">
        <f>SUM(E11,E14,E17,E20,E23,E26,E29)</f>
        <v>900</v>
      </c>
      <c r="F8" s="64">
        <f t="shared" ref="F8:H8" si="0">SUM(F11,F14,F17,F20,F23,F26,F29)</f>
        <v>105</v>
      </c>
      <c r="G8" s="64">
        <f>SUM(G11,G14,G17,G20,G23,G26,G29)</f>
        <v>76</v>
      </c>
      <c r="H8" s="64">
        <f t="shared" si="0"/>
        <v>18</v>
      </c>
      <c r="I8" s="65" t="s">
        <v>32</v>
      </c>
      <c r="J8" s="102">
        <f>SUM(K8:P8)</f>
        <v>3708</v>
      </c>
      <c r="K8" s="140">
        <v>2585</v>
      </c>
      <c r="L8" s="140">
        <v>1050</v>
      </c>
      <c r="M8" s="140">
        <v>13</v>
      </c>
      <c r="N8" s="140">
        <v>25</v>
      </c>
      <c r="O8" s="140">
        <v>32</v>
      </c>
      <c r="P8" s="143">
        <v>3</v>
      </c>
      <c r="Q8" s="65" t="s">
        <v>32</v>
      </c>
      <c r="R8" s="109">
        <f>SUM(S8:X8)</f>
        <v>1561</v>
      </c>
      <c r="S8" s="140">
        <v>635</v>
      </c>
      <c r="T8" s="140">
        <v>632</v>
      </c>
      <c r="U8" s="140">
        <v>235</v>
      </c>
      <c r="V8" s="140">
        <v>24</v>
      </c>
      <c r="W8" s="140">
        <v>20</v>
      </c>
      <c r="X8" s="377">
        <v>15</v>
      </c>
      <c r="Y8" s="65" t="s">
        <v>32</v>
      </c>
      <c r="Z8" s="109">
        <f>SUM(AA8:AF8)</f>
        <v>1689</v>
      </c>
      <c r="AA8" s="140">
        <v>847</v>
      </c>
      <c r="AB8" s="140">
        <v>110</v>
      </c>
      <c r="AC8" s="140">
        <v>652</v>
      </c>
      <c r="AD8" s="140">
        <v>56</v>
      </c>
      <c r="AE8" s="140">
        <v>24</v>
      </c>
      <c r="AF8" s="170">
        <v>0</v>
      </c>
    </row>
    <row r="9" spans="1:32" ht="22.5" customHeight="1">
      <c r="A9" s="66" t="s">
        <v>33</v>
      </c>
      <c r="B9" s="63">
        <f>SUM(C9:H9)</f>
        <v>10813812</v>
      </c>
      <c r="C9" s="67">
        <f>SUM(C12,C15,C18,C21,C24,C27,C30)</f>
        <v>9883991</v>
      </c>
      <c r="D9" s="67">
        <f t="shared" ref="D9:H9" si="1">SUM(D12,D15,D18,D21,D24,D27,D30)</f>
        <v>548217</v>
      </c>
      <c r="E9" s="67">
        <f t="shared" si="1"/>
        <v>63444</v>
      </c>
      <c r="F9" s="67">
        <f t="shared" si="1"/>
        <v>310474</v>
      </c>
      <c r="G9" s="67">
        <f t="shared" si="1"/>
        <v>7035</v>
      </c>
      <c r="H9" s="67">
        <f t="shared" si="1"/>
        <v>651</v>
      </c>
      <c r="I9" s="68" t="s">
        <v>33</v>
      </c>
      <c r="J9" s="102">
        <f t="shared" ref="J9:J30" si="2">SUM(K9:P9)</f>
        <v>9889048</v>
      </c>
      <c r="K9" s="140">
        <v>9322385</v>
      </c>
      <c r="L9" s="140">
        <v>334522</v>
      </c>
      <c r="M9" s="140">
        <v>1144</v>
      </c>
      <c r="N9" s="140">
        <v>226544</v>
      </c>
      <c r="O9" s="140">
        <v>4383</v>
      </c>
      <c r="P9" s="143">
        <v>70</v>
      </c>
      <c r="Q9" s="68" t="s">
        <v>33</v>
      </c>
      <c r="R9" s="109">
        <f t="shared" ref="R9:R30" si="3">SUM(S9:X9)</f>
        <v>517731</v>
      </c>
      <c r="S9" s="140">
        <v>283255</v>
      </c>
      <c r="T9" s="140">
        <v>189379</v>
      </c>
      <c r="U9" s="140">
        <v>10018</v>
      </c>
      <c r="V9" s="140">
        <v>33312</v>
      </c>
      <c r="W9" s="140">
        <v>1186</v>
      </c>
      <c r="X9" s="377">
        <v>581</v>
      </c>
      <c r="Y9" s="68" t="s">
        <v>33</v>
      </c>
      <c r="Z9" s="109">
        <f t="shared" ref="Z9:Z30" si="4">SUM(AA9:AF9)</f>
        <v>406085</v>
      </c>
      <c r="AA9" s="140">
        <v>278351</v>
      </c>
      <c r="AB9" s="140">
        <v>24316</v>
      </c>
      <c r="AC9" s="140">
        <v>51334</v>
      </c>
      <c r="AD9" s="140">
        <v>50618</v>
      </c>
      <c r="AE9" s="140">
        <v>1466</v>
      </c>
      <c r="AF9" s="170">
        <v>0</v>
      </c>
    </row>
    <row r="10" spans="1:32" ht="22.5" customHeight="1">
      <c r="A10" s="69" t="s">
        <v>34</v>
      </c>
      <c r="B10" s="70" t="s">
        <v>4</v>
      </c>
      <c r="C10" s="71" t="s">
        <v>4</v>
      </c>
      <c r="D10" s="71" t="s">
        <v>4</v>
      </c>
      <c r="E10" s="71" t="s">
        <v>4</v>
      </c>
      <c r="F10" s="71" t="s">
        <v>4</v>
      </c>
      <c r="G10" s="71" t="s">
        <v>4</v>
      </c>
      <c r="H10" s="71" t="s">
        <v>4</v>
      </c>
      <c r="I10" s="72" t="s">
        <v>34</v>
      </c>
      <c r="J10" s="104"/>
      <c r="K10" s="105"/>
      <c r="L10" s="105"/>
      <c r="M10" s="105"/>
      <c r="N10" s="105"/>
      <c r="O10" s="105"/>
      <c r="P10" s="105"/>
      <c r="Q10" s="72" t="s">
        <v>34</v>
      </c>
      <c r="R10" s="111"/>
      <c r="S10" s="112"/>
      <c r="T10" s="112"/>
      <c r="U10" s="112"/>
      <c r="V10" s="112"/>
      <c r="W10" s="112"/>
      <c r="X10" s="112"/>
      <c r="Y10" s="72" t="s">
        <v>34</v>
      </c>
      <c r="Z10" s="111"/>
      <c r="AA10" s="112"/>
      <c r="AB10" s="112"/>
      <c r="AC10" s="112"/>
      <c r="AD10" s="112"/>
      <c r="AE10" s="112"/>
      <c r="AF10" s="112"/>
    </row>
    <row r="11" spans="1:32" ht="22.5" customHeight="1">
      <c r="A11" s="74" t="s">
        <v>32</v>
      </c>
      <c r="B11" s="63">
        <f>SUM(C11:H11)</f>
        <v>2087</v>
      </c>
      <c r="C11" s="64">
        <f>SUM(K11,S11,AA11)</f>
        <v>1558</v>
      </c>
      <c r="D11" s="64">
        <f>SUM(L11,T11,AB11)</f>
        <v>260</v>
      </c>
      <c r="E11" s="64">
        <f>SUM(M11,U11,AC11)</f>
        <v>217</v>
      </c>
      <c r="F11" s="64">
        <f t="shared" ref="F11" si="5">SUM(N11,V11,AD11)</f>
        <v>7</v>
      </c>
      <c r="G11" s="64">
        <f>SUM(O11,W11,AE11)</f>
        <v>42</v>
      </c>
      <c r="H11" s="64">
        <f t="shared" ref="D11:H24" si="6">SUM(P11,X11,AF11)</f>
        <v>3</v>
      </c>
      <c r="I11" s="75" t="s">
        <v>32</v>
      </c>
      <c r="J11" s="102">
        <f t="shared" si="2"/>
        <v>1592</v>
      </c>
      <c r="K11" s="124">
        <v>1389</v>
      </c>
      <c r="L11" s="124">
        <v>158</v>
      </c>
      <c r="M11" s="124">
        <v>10</v>
      </c>
      <c r="N11" s="124">
        <v>6</v>
      </c>
      <c r="O11" s="124">
        <v>26</v>
      </c>
      <c r="P11" s="126">
        <v>3</v>
      </c>
      <c r="Q11" s="75" t="s">
        <v>32</v>
      </c>
      <c r="R11" s="109">
        <f t="shared" si="3"/>
        <v>271</v>
      </c>
      <c r="S11" s="144">
        <v>72</v>
      </c>
      <c r="T11" s="144">
        <v>89</v>
      </c>
      <c r="U11" s="144">
        <v>96</v>
      </c>
      <c r="V11" s="144">
        <v>1</v>
      </c>
      <c r="W11" s="144">
        <v>13</v>
      </c>
      <c r="X11" s="145">
        <v>0</v>
      </c>
      <c r="Y11" s="75" t="s">
        <v>32</v>
      </c>
      <c r="Z11" s="109">
        <f t="shared" si="4"/>
        <v>224</v>
      </c>
      <c r="AA11" s="158">
        <v>97</v>
      </c>
      <c r="AB11" s="158">
        <v>13</v>
      </c>
      <c r="AC11" s="158">
        <v>111</v>
      </c>
      <c r="AD11" s="158">
        <v>0</v>
      </c>
      <c r="AE11" s="158">
        <v>3</v>
      </c>
      <c r="AF11" s="159">
        <v>0</v>
      </c>
    </row>
    <row r="12" spans="1:32" ht="22.5" customHeight="1">
      <c r="A12" s="76" t="s">
        <v>33</v>
      </c>
      <c r="B12" s="63">
        <f>SUM(C12:H12)</f>
        <v>5936650</v>
      </c>
      <c r="C12" s="67">
        <f t="shared" ref="C12:H30" si="7">SUM(K12,S12,AA12)</f>
        <v>5846336</v>
      </c>
      <c r="D12" s="67">
        <f t="shared" si="6"/>
        <v>21863</v>
      </c>
      <c r="E12" s="67">
        <f t="shared" ref="E12:E21" si="8">SUM(M12,U12,AC12)</f>
        <v>15892</v>
      </c>
      <c r="F12" s="67">
        <f t="shared" ref="F12:F21" si="9">SUM(N12,V12,AD12)</f>
        <v>49325</v>
      </c>
      <c r="G12" s="67">
        <f t="shared" ref="G12:G21" si="10">SUM(O12,W12,AE12)</f>
        <v>3075</v>
      </c>
      <c r="H12" s="64">
        <f t="shared" si="6"/>
        <v>159</v>
      </c>
      <c r="I12" s="77" t="s">
        <v>33</v>
      </c>
      <c r="J12" s="106">
        <f t="shared" si="2"/>
        <v>5889867</v>
      </c>
      <c r="K12" s="124">
        <v>5823525</v>
      </c>
      <c r="L12" s="124">
        <v>13472</v>
      </c>
      <c r="M12" s="124">
        <v>995</v>
      </c>
      <c r="N12" s="125">
        <v>49325</v>
      </c>
      <c r="O12" s="124">
        <v>2480</v>
      </c>
      <c r="P12" s="126">
        <v>70</v>
      </c>
      <c r="Q12" s="77" t="s">
        <v>33</v>
      </c>
      <c r="R12" s="113">
        <f t="shared" si="3"/>
        <v>19680</v>
      </c>
      <c r="S12" s="144">
        <v>9025</v>
      </c>
      <c r="T12" s="144">
        <v>6436</v>
      </c>
      <c r="U12" s="144">
        <v>3749</v>
      </c>
      <c r="V12" s="144">
        <v>0</v>
      </c>
      <c r="W12" s="144">
        <v>381</v>
      </c>
      <c r="X12" s="145">
        <v>89</v>
      </c>
      <c r="Y12" s="77" t="s">
        <v>33</v>
      </c>
      <c r="Z12" s="109">
        <f t="shared" si="4"/>
        <v>27103</v>
      </c>
      <c r="AA12" s="158">
        <v>13786</v>
      </c>
      <c r="AB12" s="158">
        <v>1955</v>
      </c>
      <c r="AC12" s="158">
        <v>11148</v>
      </c>
      <c r="AD12" s="158">
        <v>0</v>
      </c>
      <c r="AE12" s="158">
        <v>214</v>
      </c>
      <c r="AF12" s="159">
        <v>0</v>
      </c>
    </row>
    <row r="13" spans="1:32" ht="22.5" customHeight="1">
      <c r="A13" s="69" t="s">
        <v>125</v>
      </c>
      <c r="B13" s="70" t="s">
        <v>4</v>
      </c>
      <c r="C13" s="64"/>
      <c r="D13" s="64"/>
      <c r="E13" s="64"/>
      <c r="F13" s="64"/>
      <c r="G13" s="64"/>
      <c r="H13" s="64"/>
      <c r="I13" s="72" t="s">
        <v>35</v>
      </c>
      <c r="J13" s="102"/>
      <c r="K13" s="105"/>
      <c r="L13" s="105"/>
      <c r="M13" s="105"/>
      <c r="N13" s="105"/>
      <c r="O13" s="105"/>
      <c r="P13" s="105"/>
      <c r="Q13" s="72" t="s">
        <v>35</v>
      </c>
      <c r="R13" s="109"/>
      <c r="S13" s="112"/>
      <c r="T13" s="112"/>
      <c r="U13" s="112"/>
      <c r="V13" s="112"/>
      <c r="W13" s="112"/>
      <c r="X13" s="112"/>
      <c r="Y13" s="72" t="s">
        <v>35</v>
      </c>
      <c r="Z13" s="111"/>
      <c r="AA13" s="112"/>
      <c r="AB13" s="112"/>
      <c r="AC13" s="112"/>
      <c r="AD13" s="112"/>
      <c r="AE13" s="112"/>
      <c r="AF13" s="112"/>
    </row>
    <row r="14" spans="1:32" ht="22.5" customHeight="1">
      <c r="A14" s="74" t="s">
        <v>32</v>
      </c>
      <c r="B14" s="63">
        <f>SUM(C14:H14)</f>
        <v>6</v>
      </c>
      <c r="C14" s="64">
        <f t="shared" ref="C14:H14" si="11">SUM(K14,S14,AA14)</f>
        <v>0</v>
      </c>
      <c r="D14" s="64">
        <f t="shared" si="11"/>
        <v>5</v>
      </c>
      <c r="E14" s="64">
        <f t="shared" si="11"/>
        <v>1</v>
      </c>
      <c r="F14" s="64">
        <f t="shared" si="11"/>
        <v>0</v>
      </c>
      <c r="G14" s="64">
        <f t="shared" si="11"/>
        <v>0</v>
      </c>
      <c r="H14" s="64">
        <f t="shared" si="11"/>
        <v>0</v>
      </c>
      <c r="I14" s="75" t="s">
        <v>32</v>
      </c>
      <c r="J14" s="102">
        <f t="shared" si="2"/>
        <v>4</v>
      </c>
      <c r="K14" s="130">
        <v>0</v>
      </c>
      <c r="L14" s="130">
        <v>4</v>
      </c>
      <c r="M14" s="130">
        <v>0</v>
      </c>
      <c r="N14" s="131">
        <v>0</v>
      </c>
      <c r="O14" s="131">
        <v>0</v>
      </c>
      <c r="P14" s="132">
        <v>0</v>
      </c>
      <c r="Q14" s="75" t="s">
        <v>32</v>
      </c>
      <c r="R14" s="109">
        <f t="shared" si="3"/>
        <v>2</v>
      </c>
      <c r="S14" s="148">
        <v>0</v>
      </c>
      <c r="T14" s="148">
        <v>1</v>
      </c>
      <c r="U14" s="148">
        <v>1</v>
      </c>
      <c r="V14" s="148">
        <v>0</v>
      </c>
      <c r="W14" s="148">
        <v>0</v>
      </c>
      <c r="X14" s="149">
        <v>0</v>
      </c>
      <c r="Y14" s="75" t="s">
        <v>32</v>
      </c>
      <c r="Z14" s="109">
        <f t="shared" si="4"/>
        <v>0</v>
      </c>
      <c r="AA14" s="110"/>
      <c r="AB14" s="110"/>
      <c r="AC14" s="110"/>
      <c r="AD14" s="110"/>
      <c r="AE14" s="110"/>
      <c r="AF14" s="110"/>
    </row>
    <row r="15" spans="1:32" ht="22.5" customHeight="1">
      <c r="A15" s="76" t="s">
        <v>33</v>
      </c>
      <c r="B15" s="78">
        <f>SUM(C15:H15)</f>
        <v>738</v>
      </c>
      <c r="C15" s="64">
        <f>SUM(K15,S15,AA15)</f>
        <v>0</v>
      </c>
      <c r="D15" s="67">
        <f t="shared" si="6"/>
        <v>666</v>
      </c>
      <c r="E15" s="64">
        <f>SUM(M15,U15,AC15)</f>
        <v>72</v>
      </c>
      <c r="F15" s="64">
        <f>SUM(N15,V15,AD15)</f>
        <v>0</v>
      </c>
      <c r="G15" s="64">
        <f>SUM(O15,W15,AE15)</f>
        <v>0</v>
      </c>
      <c r="H15" s="64">
        <f>SUM(P15,X15,AF15)</f>
        <v>0</v>
      </c>
      <c r="I15" s="77" t="s">
        <v>33</v>
      </c>
      <c r="J15" s="106">
        <f t="shared" si="2"/>
        <v>562</v>
      </c>
      <c r="K15" s="130">
        <v>0</v>
      </c>
      <c r="L15" s="130">
        <v>562</v>
      </c>
      <c r="M15" s="130">
        <v>0</v>
      </c>
      <c r="N15" s="131">
        <v>0</v>
      </c>
      <c r="O15" s="131">
        <v>0</v>
      </c>
      <c r="P15" s="132">
        <v>0</v>
      </c>
      <c r="Q15" s="77" t="s">
        <v>33</v>
      </c>
      <c r="R15" s="109">
        <f t="shared" si="3"/>
        <v>176</v>
      </c>
      <c r="S15" s="148">
        <v>0</v>
      </c>
      <c r="T15" s="148">
        <v>104</v>
      </c>
      <c r="U15" s="148">
        <v>72</v>
      </c>
      <c r="V15" s="148">
        <v>0</v>
      </c>
      <c r="W15" s="148">
        <v>0</v>
      </c>
      <c r="X15" s="149">
        <v>0</v>
      </c>
      <c r="Y15" s="77" t="s">
        <v>33</v>
      </c>
      <c r="Z15" s="109">
        <f t="shared" si="4"/>
        <v>0</v>
      </c>
      <c r="AA15" s="114"/>
      <c r="AB15" s="114"/>
      <c r="AC15" s="114"/>
      <c r="AD15" s="114"/>
      <c r="AE15" s="114"/>
      <c r="AF15" s="114"/>
    </row>
    <row r="16" spans="1:32" ht="22.5" customHeight="1">
      <c r="A16" s="69" t="s">
        <v>36</v>
      </c>
      <c r="B16" s="70" t="s">
        <v>4</v>
      </c>
      <c r="C16" s="64"/>
      <c r="D16" s="64"/>
      <c r="E16" s="64"/>
      <c r="F16" s="64"/>
      <c r="G16" s="64"/>
      <c r="H16" s="64"/>
      <c r="I16" s="72" t="s">
        <v>36</v>
      </c>
      <c r="J16" s="102"/>
      <c r="K16" s="105"/>
      <c r="L16" s="105"/>
      <c r="M16" s="105"/>
      <c r="N16" s="105"/>
      <c r="O16" s="105"/>
      <c r="P16" s="105"/>
      <c r="Q16" s="72" t="s">
        <v>36</v>
      </c>
      <c r="R16" s="111"/>
      <c r="S16" s="112"/>
      <c r="T16" s="112"/>
      <c r="U16" s="112"/>
      <c r="V16" s="112"/>
      <c r="W16" s="112"/>
      <c r="X16" s="112"/>
      <c r="Y16" s="72" t="s">
        <v>36</v>
      </c>
      <c r="Z16" s="111"/>
      <c r="AA16" s="112"/>
      <c r="AB16" s="112"/>
      <c r="AC16" s="112"/>
      <c r="AD16" s="112"/>
      <c r="AE16" s="112"/>
      <c r="AF16" s="112"/>
    </row>
    <row r="17" spans="1:32" ht="22.5" customHeight="1">
      <c r="A17" s="74" t="s">
        <v>32</v>
      </c>
      <c r="B17" s="63">
        <f>SUM(C17:H17)</f>
        <v>366</v>
      </c>
      <c r="C17" s="64">
        <f t="shared" si="7"/>
        <v>55</v>
      </c>
      <c r="D17" s="64">
        <f t="shared" si="6"/>
        <v>299</v>
      </c>
      <c r="E17" s="64">
        <f t="shared" si="6"/>
        <v>7</v>
      </c>
      <c r="F17" s="64">
        <f t="shared" si="6"/>
        <v>2</v>
      </c>
      <c r="G17" s="64">
        <f t="shared" si="6"/>
        <v>0</v>
      </c>
      <c r="H17" s="64">
        <f t="shared" si="6"/>
        <v>3</v>
      </c>
      <c r="I17" s="75" t="s">
        <v>32</v>
      </c>
      <c r="J17" s="102">
        <f t="shared" si="2"/>
        <v>147</v>
      </c>
      <c r="K17" s="133">
        <v>15</v>
      </c>
      <c r="L17" s="133">
        <v>132</v>
      </c>
      <c r="M17" s="133">
        <v>0</v>
      </c>
      <c r="N17" s="134">
        <v>0</v>
      </c>
      <c r="O17" s="134">
        <v>0</v>
      </c>
      <c r="P17" s="135">
        <v>0</v>
      </c>
      <c r="Q17" s="75" t="s">
        <v>32</v>
      </c>
      <c r="R17" s="109">
        <f t="shared" si="3"/>
        <v>211</v>
      </c>
      <c r="S17" s="150">
        <v>34</v>
      </c>
      <c r="T17" s="150">
        <v>165</v>
      </c>
      <c r="U17" s="150">
        <v>7</v>
      </c>
      <c r="V17" s="150">
        <v>2</v>
      </c>
      <c r="W17" s="150">
        <v>0</v>
      </c>
      <c r="X17" s="151">
        <v>3</v>
      </c>
      <c r="Y17" s="75" t="s">
        <v>32</v>
      </c>
      <c r="Z17" s="109">
        <f t="shared" si="4"/>
        <v>8</v>
      </c>
      <c r="AA17" s="162">
        <v>6</v>
      </c>
      <c r="AB17" s="162">
        <v>2</v>
      </c>
      <c r="AC17" s="162">
        <v>0</v>
      </c>
      <c r="AD17" s="162">
        <v>0</v>
      </c>
      <c r="AE17" s="162">
        <v>0</v>
      </c>
      <c r="AF17" s="163">
        <v>0</v>
      </c>
    </row>
    <row r="18" spans="1:32" ht="22.5" customHeight="1">
      <c r="A18" s="76" t="s">
        <v>33</v>
      </c>
      <c r="B18" s="63">
        <f>SUM(C18:H18)</f>
        <v>260937</v>
      </c>
      <c r="C18" s="67">
        <f t="shared" si="7"/>
        <v>50243</v>
      </c>
      <c r="D18" s="64">
        <f t="shared" si="6"/>
        <v>197560</v>
      </c>
      <c r="E18" s="64">
        <f t="shared" si="6"/>
        <v>711</v>
      </c>
      <c r="F18" s="64">
        <f t="shared" si="6"/>
        <v>12394</v>
      </c>
      <c r="G18" s="64">
        <f t="shared" si="6"/>
        <v>0</v>
      </c>
      <c r="H18" s="64">
        <f t="shared" si="6"/>
        <v>29</v>
      </c>
      <c r="I18" s="77" t="s">
        <v>33</v>
      </c>
      <c r="J18" s="102">
        <f t="shared" si="2"/>
        <v>124848</v>
      </c>
      <c r="K18" s="133">
        <v>24752</v>
      </c>
      <c r="L18" s="133">
        <v>97092</v>
      </c>
      <c r="M18" s="133">
        <v>32</v>
      </c>
      <c r="N18" s="134">
        <v>2972</v>
      </c>
      <c r="O18" s="134">
        <v>0</v>
      </c>
      <c r="P18" s="135">
        <v>0</v>
      </c>
      <c r="Q18" s="77" t="s">
        <v>33</v>
      </c>
      <c r="R18" s="109">
        <f t="shared" si="3"/>
        <v>121709</v>
      </c>
      <c r="S18" s="150">
        <v>16887</v>
      </c>
      <c r="T18" s="150">
        <v>99506</v>
      </c>
      <c r="U18" s="150">
        <v>336</v>
      </c>
      <c r="V18" s="150">
        <v>4951</v>
      </c>
      <c r="W18" s="150">
        <v>0</v>
      </c>
      <c r="X18" s="151">
        <v>29</v>
      </c>
      <c r="Y18" s="77" t="s">
        <v>33</v>
      </c>
      <c r="Z18" s="109">
        <f t="shared" si="4"/>
        <v>14380</v>
      </c>
      <c r="AA18" s="162">
        <v>8604</v>
      </c>
      <c r="AB18" s="162">
        <v>962</v>
      </c>
      <c r="AC18" s="162">
        <v>343</v>
      </c>
      <c r="AD18" s="162">
        <v>4471</v>
      </c>
      <c r="AE18" s="162">
        <v>0</v>
      </c>
      <c r="AF18" s="163">
        <v>0</v>
      </c>
    </row>
    <row r="19" spans="1:32" ht="22.5" customHeight="1">
      <c r="A19" s="69" t="s">
        <v>37</v>
      </c>
      <c r="B19" s="70" t="s">
        <v>4</v>
      </c>
      <c r="C19" s="64"/>
      <c r="D19" s="64"/>
      <c r="E19" s="64"/>
      <c r="F19" s="64"/>
      <c r="G19" s="64"/>
      <c r="H19" s="64"/>
      <c r="I19" s="72" t="s">
        <v>37</v>
      </c>
      <c r="J19" s="104"/>
      <c r="K19" s="105"/>
      <c r="L19" s="105"/>
      <c r="M19" s="105"/>
      <c r="N19" s="105"/>
      <c r="O19" s="105"/>
      <c r="P19" s="105"/>
      <c r="Q19" s="72" t="s">
        <v>37</v>
      </c>
      <c r="R19" s="111"/>
      <c r="S19" s="112"/>
      <c r="T19" s="112"/>
      <c r="U19" s="112"/>
      <c r="V19" s="112"/>
      <c r="W19" s="112"/>
      <c r="X19" s="112"/>
      <c r="Y19" s="72" t="s">
        <v>37</v>
      </c>
      <c r="Z19" s="111"/>
      <c r="AA19" s="112"/>
      <c r="AB19" s="112"/>
      <c r="AC19" s="112"/>
      <c r="AD19" s="112"/>
      <c r="AE19" s="112"/>
      <c r="AF19" s="112"/>
    </row>
    <row r="20" spans="1:32" ht="22.5" customHeight="1">
      <c r="A20" s="74" t="s">
        <v>32</v>
      </c>
      <c r="B20" s="63">
        <f>SUM(C20:H20)</f>
        <v>3452</v>
      </c>
      <c r="C20" s="64">
        <f t="shared" si="7"/>
        <v>1718</v>
      </c>
      <c r="D20" s="64">
        <f t="shared" si="6"/>
        <v>1002</v>
      </c>
      <c r="E20" s="64">
        <f t="shared" si="8"/>
        <v>633</v>
      </c>
      <c r="F20" s="64">
        <f t="shared" si="9"/>
        <v>67</v>
      </c>
      <c r="G20" s="64">
        <f t="shared" si="10"/>
        <v>26</v>
      </c>
      <c r="H20" s="64">
        <f t="shared" ref="H20:H21" si="12">SUM(P20,X20,AF20)</f>
        <v>6</v>
      </c>
      <c r="I20" s="75" t="s">
        <v>32</v>
      </c>
      <c r="J20" s="102">
        <f t="shared" si="2"/>
        <v>1449</v>
      </c>
      <c r="K20" s="127">
        <v>763</v>
      </c>
      <c r="L20" s="127">
        <v>665</v>
      </c>
      <c r="M20" s="127">
        <v>2</v>
      </c>
      <c r="N20" s="128">
        <v>14</v>
      </c>
      <c r="O20" s="128">
        <v>5</v>
      </c>
      <c r="P20" s="129">
        <v>0</v>
      </c>
      <c r="Q20" s="75" t="s">
        <v>32</v>
      </c>
      <c r="R20" s="109">
        <f t="shared" si="3"/>
        <v>684</v>
      </c>
      <c r="S20" s="146">
        <v>313</v>
      </c>
      <c r="T20" s="146">
        <v>258</v>
      </c>
      <c r="U20" s="146">
        <v>97</v>
      </c>
      <c r="V20" s="146">
        <v>9</v>
      </c>
      <c r="W20" s="146">
        <v>1</v>
      </c>
      <c r="X20" s="147">
        <v>6</v>
      </c>
      <c r="Y20" s="75" t="s">
        <v>32</v>
      </c>
      <c r="Z20" s="109">
        <f t="shared" si="4"/>
        <v>1319</v>
      </c>
      <c r="AA20" s="160">
        <v>642</v>
      </c>
      <c r="AB20" s="160">
        <v>79</v>
      </c>
      <c r="AC20" s="160">
        <v>534</v>
      </c>
      <c r="AD20" s="160">
        <v>44</v>
      </c>
      <c r="AE20" s="160">
        <v>20</v>
      </c>
      <c r="AF20" s="161">
        <v>0</v>
      </c>
    </row>
    <row r="21" spans="1:32" ht="22.5" customHeight="1">
      <c r="A21" s="76" t="s">
        <v>33</v>
      </c>
      <c r="B21" s="78">
        <f>SUM(C21:H21)</f>
        <v>2680037</v>
      </c>
      <c r="C21" s="67">
        <f t="shared" si="7"/>
        <v>2193959</v>
      </c>
      <c r="D21" s="67">
        <f>SUM(L21,T21,AB21)</f>
        <v>253484</v>
      </c>
      <c r="E21" s="67">
        <f t="shared" si="8"/>
        <v>45070</v>
      </c>
      <c r="F21" s="67">
        <f t="shared" si="9"/>
        <v>185846</v>
      </c>
      <c r="G21" s="67">
        <f t="shared" si="10"/>
        <v>1546</v>
      </c>
      <c r="H21" s="67">
        <f t="shared" si="12"/>
        <v>132</v>
      </c>
      <c r="I21" s="77" t="s">
        <v>33</v>
      </c>
      <c r="J21" s="106">
        <f t="shared" si="2"/>
        <v>2210459</v>
      </c>
      <c r="K21" s="127">
        <v>1886169</v>
      </c>
      <c r="L21" s="127">
        <v>187836</v>
      </c>
      <c r="M21" s="127">
        <v>96</v>
      </c>
      <c r="N21" s="128">
        <v>136057</v>
      </c>
      <c r="O21" s="128">
        <v>301</v>
      </c>
      <c r="P21" s="129">
        <v>0</v>
      </c>
      <c r="Q21" s="77" t="s">
        <v>33</v>
      </c>
      <c r="R21" s="109">
        <f t="shared" si="3"/>
        <v>188360</v>
      </c>
      <c r="S21" s="146">
        <v>118508</v>
      </c>
      <c r="T21" s="146">
        <v>49329</v>
      </c>
      <c r="U21" s="146">
        <v>6259</v>
      </c>
      <c r="V21" s="146">
        <v>14059</v>
      </c>
      <c r="W21" s="146">
        <v>73</v>
      </c>
      <c r="X21" s="147">
        <v>132</v>
      </c>
      <c r="Y21" s="77" t="s">
        <v>33</v>
      </c>
      <c r="Z21" s="109">
        <f t="shared" si="4"/>
        <v>281218</v>
      </c>
      <c r="AA21" s="160">
        <v>189282</v>
      </c>
      <c r="AB21" s="160">
        <v>16319</v>
      </c>
      <c r="AC21" s="160">
        <v>38715</v>
      </c>
      <c r="AD21" s="160">
        <v>35730</v>
      </c>
      <c r="AE21" s="160">
        <v>1172</v>
      </c>
      <c r="AF21" s="161">
        <v>0</v>
      </c>
    </row>
    <row r="22" spans="1:32" ht="22.5" customHeight="1">
      <c r="A22" s="69" t="s">
        <v>38</v>
      </c>
      <c r="B22" s="70" t="s">
        <v>4</v>
      </c>
      <c r="C22" s="64"/>
      <c r="D22" s="64"/>
      <c r="E22" s="64"/>
      <c r="F22" s="64"/>
      <c r="G22" s="64"/>
      <c r="H22" s="64"/>
      <c r="I22" s="72" t="s">
        <v>38</v>
      </c>
      <c r="J22" s="102"/>
      <c r="K22" s="105"/>
      <c r="L22" s="105"/>
      <c r="M22" s="105"/>
      <c r="N22" s="105"/>
      <c r="O22" s="105"/>
      <c r="P22" s="105"/>
      <c r="Q22" s="72" t="s">
        <v>38</v>
      </c>
      <c r="R22" s="111"/>
      <c r="S22" s="112"/>
      <c r="T22" s="112"/>
      <c r="U22" s="112"/>
      <c r="V22" s="112"/>
      <c r="W22" s="112"/>
      <c r="X22" s="112"/>
      <c r="Y22" s="72" t="s">
        <v>38</v>
      </c>
      <c r="Z22" s="111"/>
      <c r="AA22" s="112"/>
      <c r="AB22" s="112"/>
      <c r="AC22" s="112"/>
      <c r="AD22" s="112"/>
      <c r="AE22" s="112"/>
      <c r="AF22" s="112"/>
    </row>
    <row r="23" spans="1:32" ht="22.5" customHeight="1">
      <c r="A23" s="74" t="s">
        <v>32</v>
      </c>
      <c r="B23" s="63">
        <f>SUM(C23:H23)</f>
        <v>148</v>
      </c>
      <c r="C23" s="64">
        <f t="shared" si="7"/>
        <v>82</v>
      </c>
      <c r="D23" s="64">
        <f t="shared" si="6"/>
        <v>37</v>
      </c>
      <c r="E23" s="64">
        <f t="shared" si="6"/>
        <v>27</v>
      </c>
      <c r="F23" s="64">
        <f t="shared" si="6"/>
        <v>2</v>
      </c>
      <c r="G23" s="64">
        <f t="shared" si="6"/>
        <v>0</v>
      </c>
      <c r="H23" s="64">
        <f t="shared" si="6"/>
        <v>0</v>
      </c>
      <c r="I23" s="75" t="s">
        <v>32</v>
      </c>
      <c r="J23" s="102">
        <f t="shared" si="2"/>
        <v>8</v>
      </c>
      <c r="K23" s="137">
        <v>4</v>
      </c>
      <c r="L23" s="136">
        <v>4</v>
      </c>
      <c r="M23" s="133"/>
      <c r="N23" s="134"/>
      <c r="O23" s="134"/>
      <c r="P23" s="135">
        <v>0</v>
      </c>
      <c r="Q23" s="75" t="s">
        <v>32</v>
      </c>
      <c r="R23" s="109">
        <f t="shared" si="3"/>
        <v>138</v>
      </c>
      <c r="S23" s="152">
        <v>78</v>
      </c>
      <c r="T23" s="152">
        <v>31</v>
      </c>
      <c r="U23" s="152">
        <v>27</v>
      </c>
      <c r="V23" s="152">
        <v>2</v>
      </c>
      <c r="W23" s="152">
        <v>0</v>
      </c>
      <c r="X23" s="153">
        <v>0</v>
      </c>
      <c r="Y23" s="75" t="s">
        <v>32</v>
      </c>
      <c r="Z23" s="109">
        <f t="shared" si="4"/>
        <v>2</v>
      </c>
      <c r="AA23" s="164">
        <v>0</v>
      </c>
      <c r="AB23" s="164">
        <v>2</v>
      </c>
      <c r="AC23" s="164">
        <v>0</v>
      </c>
      <c r="AD23" s="164">
        <v>0</v>
      </c>
      <c r="AE23" s="164">
        <v>0</v>
      </c>
      <c r="AF23" s="165">
        <v>0</v>
      </c>
    </row>
    <row r="24" spans="1:32" ht="22.5" customHeight="1">
      <c r="A24" s="76" t="s">
        <v>33</v>
      </c>
      <c r="B24" s="78">
        <f>SUM(C24:H24)</f>
        <v>39961</v>
      </c>
      <c r="C24" s="67">
        <f t="shared" si="7"/>
        <v>25732</v>
      </c>
      <c r="D24" s="67">
        <f t="shared" si="6"/>
        <v>13759</v>
      </c>
      <c r="E24" s="64">
        <f t="shared" si="6"/>
        <v>308</v>
      </c>
      <c r="F24" s="64">
        <f t="shared" si="6"/>
        <v>80</v>
      </c>
      <c r="G24" s="64">
        <f t="shared" si="6"/>
        <v>0</v>
      </c>
      <c r="H24" s="64">
        <f t="shared" si="6"/>
        <v>82</v>
      </c>
      <c r="I24" s="77" t="s">
        <v>33</v>
      </c>
      <c r="J24" s="106">
        <f t="shared" si="2"/>
        <v>8245</v>
      </c>
      <c r="K24" s="136">
        <v>8053</v>
      </c>
      <c r="L24" s="136">
        <v>192</v>
      </c>
      <c r="M24" s="133"/>
      <c r="N24" s="134"/>
      <c r="O24" s="134"/>
      <c r="P24" s="135">
        <v>0</v>
      </c>
      <c r="Q24" s="77" t="s">
        <v>33</v>
      </c>
      <c r="R24" s="109">
        <f t="shared" si="3"/>
        <v>30960</v>
      </c>
      <c r="S24" s="152">
        <v>17679</v>
      </c>
      <c r="T24" s="152">
        <v>12811</v>
      </c>
      <c r="U24" s="152">
        <v>308</v>
      </c>
      <c r="V24" s="152">
        <v>80</v>
      </c>
      <c r="W24" s="152">
        <v>0</v>
      </c>
      <c r="X24" s="153">
        <v>82</v>
      </c>
      <c r="Y24" s="77" t="s">
        <v>33</v>
      </c>
      <c r="Z24" s="109">
        <f t="shared" si="4"/>
        <v>756</v>
      </c>
      <c r="AA24" s="164">
        <v>0</v>
      </c>
      <c r="AB24" s="164">
        <v>756</v>
      </c>
      <c r="AC24" s="164">
        <v>0</v>
      </c>
      <c r="AD24" s="164">
        <v>0</v>
      </c>
      <c r="AE24" s="164">
        <v>0</v>
      </c>
      <c r="AF24" s="165">
        <v>0</v>
      </c>
    </row>
    <row r="25" spans="1:32" ht="28.5" customHeight="1">
      <c r="A25" s="69" t="s">
        <v>126</v>
      </c>
      <c r="B25" s="63"/>
      <c r="C25" s="64"/>
      <c r="D25" s="64"/>
      <c r="E25" s="64"/>
      <c r="F25" s="64"/>
      <c r="G25" s="64"/>
      <c r="H25" s="64"/>
      <c r="I25" s="72" t="s">
        <v>126</v>
      </c>
      <c r="J25" s="102"/>
      <c r="K25" s="105"/>
      <c r="L25" s="105"/>
      <c r="M25" s="105"/>
      <c r="N25" s="105"/>
      <c r="O25" s="105"/>
      <c r="P25" s="105"/>
      <c r="Q25" s="72" t="s">
        <v>126</v>
      </c>
      <c r="R25" s="111"/>
      <c r="S25" s="112"/>
      <c r="T25" s="112"/>
      <c r="U25" s="112"/>
      <c r="V25" s="112"/>
      <c r="W25" s="112"/>
      <c r="X25" s="112"/>
      <c r="Y25" s="72" t="s">
        <v>126</v>
      </c>
      <c r="Z25" s="111"/>
      <c r="AA25" s="112"/>
      <c r="AB25" s="112"/>
      <c r="AC25" s="112"/>
      <c r="AD25" s="112"/>
      <c r="AE25" s="112"/>
      <c r="AF25" s="112"/>
    </row>
    <row r="26" spans="1:32" ht="22.5" customHeight="1">
      <c r="A26" s="79" t="s">
        <v>32</v>
      </c>
      <c r="B26" s="80">
        <f t="shared" ref="B26:B29" si="13">SUM(C26:H26)</f>
        <v>322</v>
      </c>
      <c r="C26" s="64">
        <f t="shared" si="7"/>
        <v>233</v>
      </c>
      <c r="D26" s="64">
        <f t="shared" si="7"/>
        <v>48</v>
      </c>
      <c r="E26" s="64">
        <f t="shared" si="7"/>
        <v>7</v>
      </c>
      <c r="F26" s="64">
        <f t="shared" si="7"/>
        <v>24</v>
      </c>
      <c r="G26" s="64">
        <f t="shared" si="7"/>
        <v>7</v>
      </c>
      <c r="H26" s="64">
        <f t="shared" si="7"/>
        <v>3</v>
      </c>
      <c r="I26" s="75" t="s">
        <v>32</v>
      </c>
      <c r="J26" s="102">
        <f t="shared" si="2"/>
        <v>66</v>
      </c>
      <c r="K26" s="138">
        <v>49</v>
      </c>
      <c r="L26" s="138">
        <v>12</v>
      </c>
      <c r="M26" s="138">
        <v>0</v>
      </c>
      <c r="N26" s="139">
        <v>4</v>
      </c>
      <c r="O26" s="139">
        <v>1</v>
      </c>
      <c r="P26" s="103"/>
      <c r="Q26" s="75" t="s">
        <v>32</v>
      </c>
      <c r="R26" s="109">
        <f t="shared" si="3"/>
        <v>137</v>
      </c>
      <c r="S26" s="154">
        <v>92</v>
      </c>
      <c r="T26" s="154">
        <v>24</v>
      </c>
      <c r="U26" s="154">
        <v>4</v>
      </c>
      <c r="V26" s="154">
        <v>8</v>
      </c>
      <c r="W26" s="154">
        <v>6</v>
      </c>
      <c r="X26" s="155">
        <v>3</v>
      </c>
      <c r="Y26" s="75" t="s">
        <v>32</v>
      </c>
      <c r="Z26" s="109">
        <f t="shared" si="4"/>
        <v>119</v>
      </c>
      <c r="AA26" s="166">
        <v>92</v>
      </c>
      <c r="AB26" s="166">
        <v>12</v>
      </c>
      <c r="AC26" s="166">
        <v>3</v>
      </c>
      <c r="AD26" s="166">
        <v>12</v>
      </c>
      <c r="AE26" s="166">
        <v>0</v>
      </c>
      <c r="AF26" s="167">
        <v>0</v>
      </c>
    </row>
    <row r="27" spans="1:32" ht="22.5" customHeight="1">
      <c r="A27" s="76" t="s">
        <v>33</v>
      </c>
      <c r="B27" s="63">
        <f t="shared" si="13"/>
        <v>362820</v>
      </c>
      <c r="C27" s="64">
        <f t="shared" si="7"/>
        <v>282982</v>
      </c>
      <c r="D27" s="64">
        <f t="shared" si="7"/>
        <v>22726</v>
      </c>
      <c r="E27" s="64">
        <f t="shared" si="7"/>
        <v>634</v>
      </c>
      <c r="F27" s="64">
        <f t="shared" si="7"/>
        <v>54051</v>
      </c>
      <c r="G27" s="64">
        <f t="shared" si="7"/>
        <v>2334</v>
      </c>
      <c r="H27" s="64">
        <f t="shared" si="7"/>
        <v>93</v>
      </c>
      <c r="I27" s="77" t="s">
        <v>33</v>
      </c>
      <c r="J27" s="106">
        <f t="shared" si="2"/>
        <v>148338</v>
      </c>
      <c r="K27" s="138">
        <v>108562</v>
      </c>
      <c r="L27" s="138">
        <v>8762</v>
      </c>
      <c r="M27" s="138">
        <v>0</v>
      </c>
      <c r="N27" s="139">
        <v>29412</v>
      </c>
      <c r="O27" s="139">
        <v>1602</v>
      </c>
      <c r="P27" s="107"/>
      <c r="Q27" s="77" t="s">
        <v>33</v>
      </c>
      <c r="R27" s="113">
        <f t="shared" si="3"/>
        <v>136939</v>
      </c>
      <c r="S27" s="154">
        <v>111663</v>
      </c>
      <c r="T27" s="154">
        <v>10053</v>
      </c>
      <c r="U27" s="154">
        <v>176</v>
      </c>
      <c r="V27" s="154">
        <v>14222</v>
      </c>
      <c r="W27" s="154">
        <v>732</v>
      </c>
      <c r="X27" s="155">
        <v>93</v>
      </c>
      <c r="Y27" s="77" t="s">
        <v>33</v>
      </c>
      <c r="Z27" s="113">
        <f t="shared" si="4"/>
        <v>77543</v>
      </c>
      <c r="AA27" s="166">
        <v>62757</v>
      </c>
      <c r="AB27" s="166">
        <v>3911</v>
      </c>
      <c r="AC27" s="166">
        <v>458</v>
      </c>
      <c r="AD27" s="166">
        <v>10417</v>
      </c>
      <c r="AE27" s="166">
        <v>0</v>
      </c>
      <c r="AF27" s="167">
        <v>0</v>
      </c>
    </row>
    <row r="28" spans="1:32" ht="22.5" customHeight="1">
      <c r="A28" s="69" t="s">
        <v>30</v>
      </c>
      <c r="B28" s="73"/>
      <c r="C28" s="64"/>
      <c r="D28" s="64"/>
      <c r="E28" s="64"/>
      <c r="F28" s="64"/>
      <c r="G28" s="64"/>
      <c r="H28" s="64"/>
      <c r="I28" s="72" t="s">
        <v>30</v>
      </c>
      <c r="J28" s="102"/>
      <c r="K28" s="105"/>
      <c r="L28" s="105"/>
      <c r="M28" s="105"/>
      <c r="N28" s="105"/>
      <c r="O28" s="105"/>
      <c r="P28" s="105"/>
      <c r="Q28" s="72" t="s">
        <v>30</v>
      </c>
      <c r="R28" s="109"/>
      <c r="S28" s="112"/>
      <c r="T28" s="112"/>
      <c r="U28" s="112"/>
      <c r="V28" s="112"/>
      <c r="W28" s="112"/>
      <c r="X28" s="112"/>
      <c r="Y28" s="72" t="s">
        <v>30</v>
      </c>
      <c r="Z28" s="109"/>
      <c r="AA28" s="112"/>
      <c r="AB28" s="112"/>
      <c r="AC28" s="112"/>
      <c r="AD28" s="112"/>
      <c r="AE28" s="112"/>
      <c r="AF28" s="112"/>
    </row>
    <row r="29" spans="1:32" ht="22.5" customHeight="1">
      <c r="A29" s="74" t="s">
        <v>32</v>
      </c>
      <c r="B29" s="63">
        <f t="shared" si="13"/>
        <v>577</v>
      </c>
      <c r="C29" s="64">
        <f t="shared" si="7"/>
        <v>421</v>
      </c>
      <c r="D29" s="64">
        <f t="shared" si="7"/>
        <v>141</v>
      </c>
      <c r="E29" s="64">
        <f t="shared" si="7"/>
        <v>8</v>
      </c>
      <c r="F29" s="64">
        <f t="shared" si="7"/>
        <v>3</v>
      </c>
      <c r="G29" s="64">
        <f t="shared" si="7"/>
        <v>1</v>
      </c>
      <c r="H29" s="64">
        <f t="shared" si="7"/>
        <v>3</v>
      </c>
      <c r="I29" s="75" t="s">
        <v>32</v>
      </c>
      <c r="J29" s="102">
        <f t="shared" si="2"/>
        <v>442</v>
      </c>
      <c r="K29" s="140">
        <v>365</v>
      </c>
      <c r="L29" s="140">
        <v>75</v>
      </c>
      <c r="M29" s="140">
        <v>1</v>
      </c>
      <c r="N29" s="141">
        <v>1</v>
      </c>
      <c r="O29" s="141">
        <v>0</v>
      </c>
      <c r="P29" s="142">
        <v>0</v>
      </c>
      <c r="Q29" s="75" t="s">
        <v>32</v>
      </c>
      <c r="R29" s="109">
        <f t="shared" si="3"/>
        <v>118</v>
      </c>
      <c r="S29" s="156">
        <v>46</v>
      </c>
      <c r="T29" s="156">
        <v>64</v>
      </c>
      <c r="U29" s="156">
        <v>3</v>
      </c>
      <c r="V29" s="156">
        <v>2</v>
      </c>
      <c r="W29" s="156">
        <v>0</v>
      </c>
      <c r="X29" s="157">
        <v>3</v>
      </c>
      <c r="Y29" s="75" t="s">
        <v>32</v>
      </c>
      <c r="Z29" s="109">
        <f t="shared" si="4"/>
        <v>17</v>
      </c>
      <c r="AA29" s="168">
        <v>10</v>
      </c>
      <c r="AB29" s="168">
        <v>2</v>
      </c>
      <c r="AC29" s="168">
        <v>4</v>
      </c>
      <c r="AD29" s="168">
        <v>0</v>
      </c>
      <c r="AE29" s="168">
        <v>1</v>
      </c>
      <c r="AF29" s="169">
        <v>0</v>
      </c>
    </row>
    <row r="30" spans="1:32" ht="22.5" customHeight="1" thickBot="1">
      <c r="A30" s="81" t="s">
        <v>33</v>
      </c>
      <c r="B30" s="82">
        <f>SUM(C30:H30)</f>
        <v>1532669</v>
      </c>
      <c r="C30" s="64">
        <f t="shared" si="7"/>
        <v>1484739</v>
      </c>
      <c r="D30" s="64">
        <f t="shared" si="7"/>
        <v>38159</v>
      </c>
      <c r="E30" s="64">
        <f t="shared" si="7"/>
        <v>757</v>
      </c>
      <c r="F30" s="64">
        <f t="shared" si="7"/>
        <v>8778</v>
      </c>
      <c r="G30" s="64">
        <f t="shared" si="7"/>
        <v>80</v>
      </c>
      <c r="H30" s="64">
        <f t="shared" si="7"/>
        <v>156</v>
      </c>
      <c r="I30" s="83" t="s">
        <v>33</v>
      </c>
      <c r="J30" s="108">
        <f t="shared" si="2"/>
        <v>1506729</v>
      </c>
      <c r="K30" s="140">
        <v>1471324</v>
      </c>
      <c r="L30" s="140">
        <v>26606</v>
      </c>
      <c r="M30" s="140">
        <v>21</v>
      </c>
      <c r="N30" s="141">
        <v>8778</v>
      </c>
      <c r="O30" s="141">
        <v>0</v>
      </c>
      <c r="P30" s="142">
        <v>0</v>
      </c>
      <c r="Q30" s="83" t="s">
        <v>33</v>
      </c>
      <c r="R30" s="109">
        <f t="shared" si="3"/>
        <v>20855</v>
      </c>
      <c r="S30" s="156">
        <v>9493</v>
      </c>
      <c r="T30" s="156">
        <v>11140</v>
      </c>
      <c r="U30" s="156">
        <v>66</v>
      </c>
      <c r="V30" s="156">
        <v>0</v>
      </c>
      <c r="W30" s="156">
        <v>0</v>
      </c>
      <c r="X30" s="157">
        <v>156</v>
      </c>
      <c r="Y30" s="83" t="s">
        <v>33</v>
      </c>
      <c r="Z30" s="109">
        <f t="shared" si="4"/>
        <v>5085</v>
      </c>
      <c r="AA30" s="168">
        <v>3922</v>
      </c>
      <c r="AB30" s="168">
        <v>413</v>
      </c>
      <c r="AC30" s="168">
        <v>670</v>
      </c>
      <c r="AD30" s="168">
        <v>0</v>
      </c>
      <c r="AE30" s="168">
        <v>80</v>
      </c>
      <c r="AF30" s="169">
        <v>0</v>
      </c>
    </row>
    <row r="31" spans="1:32" ht="17.25" thickTop="1">
      <c r="A31" s="84" t="s">
        <v>127</v>
      </c>
      <c r="B31" s="49"/>
      <c r="C31" s="49"/>
      <c r="D31" s="49"/>
      <c r="E31" s="49"/>
      <c r="F31" s="49"/>
      <c r="G31" s="49"/>
      <c r="H31" s="49"/>
      <c r="I31" s="84" t="s">
        <v>127</v>
      </c>
      <c r="J31" s="49"/>
      <c r="K31" s="49"/>
      <c r="L31" s="49"/>
      <c r="M31" s="49"/>
      <c r="N31" s="49"/>
      <c r="O31" s="49"/>
      <c r="P31" s="49"/>
      <c r="Q31" s="84" t="s">
        <v>127</v>
      </c>
      <c r="R31" s="85"/>
      <c r="S31" s="49"/>
      <c r="T31" s="49"/>
      <c r="U31" s="49"/>
      <c r="V31" s="49"/>
      <c r="W31" s="49"/>
      <c r="X31" s="49"/>
      <c r="Y31" s="84" t="s">
        <v>127</v>
      </c>
      <c r="Z31" s="85"/>
      <c r="AA31" s="49"/>
      <c r="AB31" s="49"/>
      <c r="AC31" s="49"/>
      <c r="AD31" s="49"/>
      <c r="AE31" s="49"/>
      <c r="AF31" s="49"/>
    </row>
    <row r="32" spans="1:32">
      <c r="A32" s="1" t="s">
        <v>4</v>
      </c>
      <c r="I32" s="1" t="s">
        <v>4</v>
      </c>
      <c r="Q32" s="9" t="s">
        <v>4</v>
      </c>
      <c r="Y32" s="1" t="s">
        <v>4</v>
      </c>
    </row>
    <row r="33" spans="25:25">
      <c r="Y33" s="9" t="s">
        <v>4</v>
      </c>
    </row>
  </sheetData>
  <mergeCells count="24">
    <mergeCell ref="A4:A6"/>
    <mergeCell ref="B4:H4"/>
    <mergeCell ref="B5:B6"/>
    <mergeCell ref="I4:I6"/>
    <mergeCell ref="J4:P4"/>
    <mergeCell ref="J5:J6"/>
    <mergeCell ref="Q4:Q6"/>
    <mergeCell ref="R4:X4"/>
    <mergeCell ref="R5:R6"/>
    <mergeCell ref="Y4:Y6"/>
    <mergeCell ref="Z4:AF4"/>
    <mergeCell ref="Z5:Z6"/>
    <mergeCell ref="A1:H1"/>
    <mergeCell ref="A2:H2"/>
    <mergeCell ref="F3:H3"/>
    <mergeCell ref="I1:P1"/>
    <mergeCell ref="I2:P2"/>
    <mergeCell ref="N3:P3"/>
    <mergeCell ref="Q1:X1"/>
    <mergeCell ref="Q2:X2"/>
    <mergeCell ref="V3:X3"/>
    <mergeCell ref="Y1:AF1"/>
    <mergeCell ref="Y2:AF2"/>
    <mergeCell ref="AE3:A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topLeftCell="A5" zoomScaleSheetLayoutView="100" workbookViewId="0">
      <selection activeCell="P15" sqref="P15"/>
    </sheetView>
  </sheetViews>
  <sheetFormatPr defaultRowHeight="16.5"/>
  <cols>
    <col min="2" max="8" width="9.25" customWidth="1"/>
    <col min="10" max="14" width="13.125" customWidth="1"/>
  </cols>
  <sheetData>
    <row r="1" spans="1:14" ht="25.5">
      <c r="A1" s="442" t="s">
        <v>85</v>
      </c>
      <c r="B1" s="442"/>
      <c r="C1" s="442"/>
      <c r="D1" s="442"/>
      <c r="E1" s="442"/>
      <c r="F1" s="442"/>
      <c r="G1" s="442"/>
      <c r="H1" s="442"/>
      <c r="I1" s="442" t="s">
        <v>86</v>
      </c>
      <c r="J1" s="442"/>
      <c r="K1" s="442"/>
      <c r="L1" s="442"/>
      <c r="M1" s="442"/>
      <c r="N1" s="442"/>
    </row>
    <row r="2" spans="1:14" ht="19.5">
      <c r="A2" s="407" t="s">
        <v>40</v>
      </c>
      <c r="B2" s="407"/>
      <c r="C2" s="407"/>
      <c r="D2" s="407"/>
      <c r="E2" s="407"/>
      <c r="F2" s="407"/>
      <c r="G2" s="407"/>
      <c r="H2" s="407"/>
      <c r="I2" s="407" t="s">
        <v>50</v>
      </c>
      <c r="J2" s="407"/>
      <c r="K2" s="407"/>
      <c r="L2" s="407"/>
      <c r="M2" s="407"/>
      <c r="N2" s="407"/>
    </row>
    <row r="3" spans="1:14" ht="17.25" thickBot="1">
      <c r="A3" s="1" t="s">
        <v>41</v>
      </c>
      <c r="G3" s="408" t="s">
        <v>42</v>
      </c>
      <c r="H3" s="408"/>
      <c r="I3" s="1" t="s">
        <v>41</v>
      </c>
      <c r="N3" s="370" t="s">
        <v>42</v>
      </c>
    </row>
    <row r="4" spans="1:14" s="29" customFormat="1" ht="17.25" customHeight="1" thickTop="1">
      <c r="A4" s="14" t="s">
        <v>4</v>
      </c>
      <c r="B4" s="412" t="s">
        <v>100</v>
      </c>
      <c r="C4" s="413" t="s">
        <v>101</v>
      </c>
      <c r="D4" s="13"/>
      <c r="E4" s="14"/>
      <c r="F4" s="413" t="s">
        <v>95</v>
      </c>
      <c r="G4" s="13"/>
      <c r="H4" s="13"/>
      <c r="I4" s="436" t="s">
        <v>4</v>
      </c>
      <c r="J4" s="414" t="s">
        <v>95</v>
      </c>
      <c r="K4" s="414"/>
      <c r="L4" s="414"/>
      <c r="M4" s="415"/>
      <c r="N4" s="413" t="s">
        <v>102</v>
      </c>
    </row>
    <row r="5" spans="1:14" s="29" customFormat="1" ht="26.25" customHeight="1">
      <c r="A5" s="27"/>
      <c r="B5" s="404"/>
      <c r="C5" s="434"/>
      <c r="D5" s="446" t="s">
        <v>103</v>
      </c>
      <c r="E5" s="446" t="s">
        <v>104</v>
      </c>
      <c r="F5" s="434"/>
      <c r="I5" s="437"/>
      <c r="J5" s="440"/>
      <c r="K5" s="440"/>
      <c r="L5" s="440"/>
      <c r="M5" s="441"/>
      <c r="N5" s="434"/>
    </row>
    <row r="6" spans="1:14" s="29" customFormat="1" ht="26.25" customHeight="1">
      <c r="A6" s="27"/>
      <c r="B6" s="404"/>
      <c r="C6" s="434"/>
      <c r="D6" s="404"/>
      <c r="E6" s="404"/>
      <c r="F6" s="434"/>
      <c r="G6" s="447" t="s">
        <v>96</v>
      </c>
      <c r="H6" s="448"/>
      <c r="I6" s="438"/>
      <c r="J6" s="449" t="s">
        <v>97</v>
      </c>
      <c r="K6" s="450"/>
      <c r="L6" s="450"/>
      <c r="M6" s="451"/>
      <c r="N6" s="434"/>
    </row>
    <row r="7" spans="1:14" s="29" customFormat="1" ht="26.25" customHeight="1">
      <c r="A7" s="27"/>
      <c r="B7" s="404"/>
      <c r="C7" s="434"/>
      <c r="D7" s="404"/>
      <c r="E7" s="404"/>
      <c r="F7" s="434"/>
      <c r="G7" s="364" t="s">
        <v>43</v>
      </c>
      <c r="H7" s="366" t="s">
        <v>44</v>
      </c>
      <c r="I7" s="438"/>
      <c r="J7" s="364" t="s">
        <v>51</v>
      </c>
      <c r="K7" s="364" t="s">
        <v>53</v>
      </c>
      <c r="L7" s="364" t="s">
        <v>55</v>
      </c>
      <c r="M7" s="364" t="s">
        <v>30</v>
      </c>
      <c r="N7" s="434"/>
    </row>
    <row r="8" spans="1:14" s="29" customFormat="1" ht="52.5" customHeight="1">
      <c r="A8" s="30"/>
      <c r="B8" s="405"/>
      <c r="C8" s="435"/>
      <c r="D8" s="405"/>
      <c r="E8" s="405"/>
      <c r="F8" s="435"/>
      <c r="G8" s="360" t="s">
        <v>98</v>
      </c>
      <c r="H8" s="361" t="s">
        <v>99</v>
      </c>
      <c r="I8" s="439"/>
      <c r="J8" s="368" t="s">
        <v>52</v>
      </c>
      <c r="K8" s="368" t="s">
        <v>54</v>
      </c>
      <c r="L8" s="368" t="s">
        <v>56</v>
      </c>
      <c r="M8" s="368" t="s">
        <v>31</v>
      </c>
      <c r="N8" s="445"/>
    </row>
    <row r="9" spans="1:14" ht="29.25" customHeight="1">
      <c r="A9" s="367" t="s">
        <v>9</v>
      </c>
      <c r="B9" s="362">
        <v>1068</v>
      </c>
      <c r="C9" s="363">
        <v>285</v>
      </c>
      <c r="D9" s="363">
        <v>38</v>
      </c>
      <c r="E9" s="363">
        <v>247</v>
      </c>
      <c r="F9" s="363">
        <v>135</v>
      </c>
      <c r="G9" s="363">
        <v>13</v>
      </c>
      <c r="H9" s="363">
        <v>122</v>
      </c>
      <c r="I9" s="367" t="s">
        <v>9</v>
      </c>
      <c r="J9" s="362">
        <v>135</v>
      </c>
      <c r="K9" s="363" t="s">
        <v>16</v>
      </c>
      <c r="L9" s="363" t="s">
        <v>16</v>
      </c>
      <c r="M9" s="363" t="s">
        <v>16</v>
      </c>
      <c r="N9" s="363">
        <v>1218</v>
      </c>
    </row>
    <row r="10" spans="1:14" ht="29.25" customHeight="1">
      <c r="A10" s="367" t="s">
        <v>10</v>
      </c>
      <c r="B10" s="33">
        <v>1218</v>
      </c>
      <c r="C10" s="363">
        <v>251</v>
      </c>
      <c r="D10" s="363">
        <v>44</v>
      </c>
      <c r="E10" s="363">
        <v>207</v>
      </c>
      <c r="F10" s="363">
        <v>147</v>
      </c>
      <c r="G10" s="363">
        <v>22</v>
      </c>
      <c r="H10" s="363">
        <v>125</v>
      </c>
      <c r="I10" s="367" t="s">
        <v>10</v>
      </c>
      <c r="J10" s="362">
        <v>147</v>
      </c>
      <c r="K10" s="363" t="s">
        <v>16</v>
      </c>
      <c r="L10" s="363" t="s">
        <v>16</v>
      </c>
      <c r="M10" s="363" t="s">
        <v>16</v>
      </c>
      <c r="N10" s="369">
        <v>1322</v>
      </c>
    </row>
    <row r="11" spans="1:14" ht="29.25" customHeight="1">
      <c r="A11" s="367" t="s">
        <v>18</v>
      </c>
      <c r="B11" s="33">
        <v>1322</v>
      </c>
      <c r="C11" s="363">
        <v>234</v>
      </c>
      <c r="D11" s="363">
        <v>14</v>
      </c>
      <c r="E11" s="363">
        <v>220</v>
      </c>
      <c r="F11" s="363">
        <v>179</v>
      </c>
      <c r="G11" s="363">
        <v>7</v>
      </c>
      <c r="H11" s="363">
        <v>172</v>
      </c>
      <c r="I11" s="367" t="s">
        <v>18</v>
      </c>
      <c r="J11" s="362">
        <v>179</v>
      </c>
      <c r="K11" s="363" t="s">
        <v>75</v>
      </c>
      <c r="L11" s="363" t="s">
        <v>75</v>
      </c>
      <c r="M11" s="363" t="s">
        <v>75</v>
      </c>
      <c r="N11" s="369">
        <v>1377</v>
      </c>
    </row>
    <row r="12" spans="1:14" s="44" customFormat="1" ht="29.25" customHeight="1">
      <c r="A12" s="367" t="s">
        <v>119</v>
      </c>
      <c r="B12" s="115">
        <v>1377</v>
      </c>
      <c r="C12" s="116">
        <v>113</v>
      </c>
      <c r="D12" s="116">
        <v>14</v>
      </c>
      <c r="E12" s="116">
        <v>99</v>
      </c>
      <c r="F12" s="116">
        <v>65</v>
      </c>
      <c r="G12" s="116">
        <v>7</v>
      </c>
      <c r="H12" s="116">
        <v>58</v>
      </c>
      <c r="I12" s="117" t="s">
        <v>119</v>
      </c>
      <c r="J12" s="118">
        <v>64</v>
      </c>
      <c r="K12" s="119" t="s">
        <v>75</v>
      </c>
      <c r="L12" s="119" t="s">
        <v>75</v>
      </c>
      <c r="M12" s="119" t="s">
        <v>75</v>
      </c>
      <c r="N12" s="100">
        <v>1425</v>
      </c>
    </row>
    <row r="13" spans="1:14" ht="29.25" customHeight="1">
      <c r="A13" s="2" t="s">
        <v>128</v>
      </c>
      <c r="B13" s="371">
        <v>1425</v>
      </c>
      <c r="C13" s="372">
        <v>207</v>
      </c>
      <c r="D13" s="372">
        <v>34</v>
      </c>
      <c r="E13" s="372">
        <v>173</v>
      </c>
      <c r="F13" s="372">
        <v>213</v>
      </c>
      <c r="G13" s="372">
        <v>176</v>
      </c>
      <c r="H13" s="372">
        <v>37</v>
      </c>
      <c r="I13" s="373" t="s">
        <v>128</v>
      </c>
      <c r="J13" s="371">
        <v>202</v>
      </c>
      <c r="K13" s="374" t="s">
        <v>75</v>
      </c>
      <c r="L13" s="374" t="s">
        <v>75</v>
      </c>
      <c r="M13" s="374">
        <v>11</v>
      </c>
      <c r="N13" s="375">
        <v>1419</v>
      </c>
    </row>
    <row r="14" spans="1:14" ht="29.25" customHeight="1">
      <c r="A14" s="365" t="s">
        <v>11</v>
      </c>
      <c r="B14" s="443" t="s">
        <v>339</v>
      </c>
      <c r="C14" s="444">
        <v>38</v>
      </c>
      <c r="D14" s="444">
        <v>9</v>
      </c>
      <c r="E14" s="444">
        <v>29</v>
      </c>
      <c r="F14" s="444">
        <v>39</v>
      </c>
      <c r="G14" s="444">
        <v>31</v>
      </c>
      <c r="H14" s="444">
        <v>8</v>
      </c>
      <c r="I14" s="365" t="s">
        <v>11</v>
      </c>
      <c r="J14" s="443">
        <v>36</v>
      </c>
      <c r="K14" s="444" t="s">
        <v>75</v>
      </c>
      <c r="L14" s="444" t="s">
        <v>75</v>
      </c>
      <c r="M14" s="444">
        <v>3</v>
      </c>
      <c r="N14" s="444" t="s">
        <v>339</v>
      </c>
    </row>
    <row r="15" spans="1:14" ht="29.25" customHeight="1">
      <c r="A15" s="367" t="s">
        <v>45</v>
      </c>
      <c r="B15" s="443"/>
      <c r="C15" s="444"/>
      <c r="D15" s="444"/>
      <c r="E15" s="444"/>
      <c r="F15" s="444"/>
      <c r="G15" s="444"/>
      <c r="H15" s="444"/>
      <c r="I15" s="367" t="s">
        <v>45</v>
      </c>
      <c r="J15" s="443"/>
      <c r="K15" s="444"/>
      <c r="L15" s="444"/>
      <c r="M15" s="444"/>
      <c r="N15" s="444"/>
    </row>
    <row r="16" spans="1:14" ht="29.25" customHeight="1">
      <c r="A16" s="365" t="s">
        <v>12</v>
      </c>
      <c r="B16" s="443" t="s">
        <v>339</v>
      </c>
      <c r="C16" s="444">
        <v>29</v>
      </c>
      <c r="D16" s="444">
        <v>7</v>
      </c>
      <c r="E16" s="444">
        <v>22</v>
      </c>
      <c r="F16" s="444">
        <v>32</v>
      </c>
      <c r="G16" s="444">
        <v>27</v>
      </c>
      <c r="H16" s="444">
        <v>5</v>
      </c>
      <c r="I16" s="365" t="s">
        <v>12</v>
      </c>
      <c r="J16" s="443">
        <v>30</v>
      </c>
      <c r="K16" s="444" t="s">
        <v>75</v>
      </c>
      <c r="L16" s="444" t="s">
        <v>75</v>
      </c>
      <c r="M16" s="444">
        <v>2</v>
      </c>
      <c r="N16" s="444" t="s">
        <v>339</v>
      </c>
    </row>
    <row r="17" spans="1:14" ht="29.25" customHeight="1">
      <c r="A17" s="367" t="s">
        <v>46</v>
      </c>
      <c r="B17" s="443"/>
      <c r="C17" s="444"/>
      <c r="D17" s="444"/>
      <c r="E17" s="444"/>
      <c r="F17" s="444"/>
      <c r="G17" s="444"/>
      <c r="H17" s="444"/>
      <c r="I17" s="367" t="s">
        <v>46</v>
      </c>
      <c r="J17" s="443"/>
      <c r="K17" s="444"/>
      <c r="L17" s="444"/>
      <c r="M17" s="444"/>
      <c r="N17" s="444"/>
    </row>
    <row r="18" spans="1:14" ht="29.25" customHeight="1">
      <c r="A18" s="365" t="s">
        <v>14</v>
      </c>
      <c r="B18" s="443" t="s">
        <v>339</v>
      </c>
      <c r="C18" s="444">
        <v>56</v>
      </c>
      <c r="D18" s="444">
        <v>5</v>
      </c>
      <c r="E18" s="444">
        <v>51</v>
      </c>
      <c r="F18" s="444">
        <v>52</v>
      </c>
      <c r="G18" s="444">
        <v>48</v>
      </c>
      <c r="H18" s="444">
        <v>4</v>
      </c>
      <c r="I18" s="365" t="s">
        <v>14</v>
      </c>
      <c r="J18" s="443">
        <v>51</v>
      </c>
      <c r="K18" s="444" t="s">
        <v>75</v>
      </c>
      <c r="L18" s="444" t="s">
        <v>75</v>
      </c>
      <c r="M18" s="444">
        <v>1</v>
      </c>
      <c r="N18" s="444" t="s">
        <v>339</v>
      </c>
    </row>
    <row r="19" spans="1:14" ht="29.25" customHeight="1">
      <c r="A19" s="367" t="s">
        <v>48</v>
      </c>
      <c r="B19" s="443"/>
      <c r="C19" s="444"/>
      <c r="D19" s="444"/>
      <c r="E19" s="444"/>
      <c r="F19" s="444"/>
      <c r="G19" s="444"/>
      <c r="H19" s="444"/>
      <c r="I19" s="367" t="s">
        <v>48</v>
      </c>
      <c r="J19" s="443"/>
      <c r="K19" s="444"/>
      <c r="L19" s="444"/>
      <c r="M19" s="444"/>
      <c r="N19" s="444"/>
    </row>
    <row r="20" spans="1:14" ht="29.25" customHeight="1">
      <c r="A20" s="365" t="s">
        <v>13</v>
      </c>
      <c r="B20" s="443" t="s">
        <v>339</v>
      </c>
      <c r="C20" s="444">
        <v>70</v>
      </c>
      <c r="D20" s="444">
        <v>18</v>
      </c>
      <c r="E20" s="444">
        <v>52</v>
      </c>
      <c r="F20" s="444">
        <v>68</v>
      </c>
      <c r="G20" s="444">
        <v>54</v>
      </c>
      <c r="H20" s="444">
        <v>14</v>
      </c>
      <c r="I20" s="365" t="s">
        <v>13</v>
      </c>
      <c r="J20" s="443">
        <v>64</v>
      </c>
      <c r="K20" s="444" t="s">
        <v>75</v>
      </c>
      <c r="L20" s="444" t="s">
        <v>75</v>
      </c>
      <c r="M20" s="444">
        <v>4</v>
      </c>
      <c r="N20" s="444" t="s">
        <v>339</v>
      </c>
    </row>
    <row r="21" spans="1:14" ht="29.25" customHeight="1">
      <c r="A21" s="367" t="s">
        <v>47</v>
      </c>
      <c r="B21" s="443"/>
      <c r="C21" s="444"/>
      <c r="D21" s="444"/>
      <c r="E21" s="444"/>
      <c r="F21" s="444"/>
      <c r="G21" s="444"/>
      <c r="H21" s="444"/>
      <c r="I21" s="367" t="s">
        <v>47</v>
      </c>
      <c r="J21" s="443"/>
      <c r="K21" s="444"/>
      <c r="L21" s="444"/>
      <c r="M21" s="444"/>
      <c r="N21" s="444"/>
    </row>
    <row r="22" spans="1:14" ht="29.25" customHeight="1">
      <c r="A22" s="365" t="s">
        <v>15</v>
      </c>
      <c r="B22" s="443" t="s">
        <v>339</v>
      </c>
      <c r="C22" s="444">
        <v>14</v>
      </c>
      <c r="D22" s="444">
        <v>7</v>
      </c>
      <c r="E22" s="444">
        <v>7</v>
      </c>
      <c r="F22" s="444">
        <v>22</v>
      </c>
      <c r="G22" s="444">
        <v>16</v>
      </c>
      <c r="H22" s="444">
        <v>6</v>
      </c>
      <c r="I22" s="365" t="s">
        <v>15</v>
      </c>
      <c r="J22" s="443">
        <v>21</v>
      </c>
      <c r="K22" s="444" t="s">
        <v>75</v>
      </c>
      <c r="L22" s="444" t="s">
        <v>75</v>
      </c>
      <c r="M22" s="444">
        <v>1</v>
      </c>
      <c r="N22" s="444" t="s">
        <v>339</v>
      </c>
    </row>
    <row r="23" spans="1:14" ht="29.25" customHeight="1" thickBot="1">
      <c r="A23" s="4" t="s">
        <v>49</v>
      </c>
      <c r="B23" s="453"/>
      <c r="C23" s="452"/>
      <c r="D23" s="452"/>
      <c r="E23" s="452"/>
      <c r="F23" s="452"/>
      <c r="G23" s="452"/>
      <c r="H23" s="452"/>
      <c r="I23" s="4" t="s">
        <v>49</v>
      </c>
      <c r="J23" s="453"/>
      <c r="K23" s="452"/>
      <c r="L23" s="452"/>
      <c r="M23" s="452"/>
      <c r="N23" s="452"/>
    </row>
    <row r="24" spans="1:14" ht="17.25" thickTop="1">
      <c r="A24" s="11" t="s">
        <v>17</v>
      </c>
      <c r="I24" s="11" t="s">
        <v>17</v>
      </c>
    </row>
    <row r="25" spans="1:14" ht="18.75">
      <c r="I25" s="12" t="s">
        <v>4</v>
      </c>
    </row>
    <row r="26" spans="1:14">
      <c r="A26" s="1" t="s">
        <v>4</v>
      </c>
      <c r="I26" s="9" t="s">
        <v>4</v>
      </c>
    </row>
    <row r="27" spans="1:14">
      <c r="A27" s="1" t="s">
        <v>4</v>
      </c>
    </row>
    <row r="28" spans="1:14">
      <c r="A28" s="9" t="s">
        <v>4</v>
      </c>
    </row>
  </sheetData>
  <mergeCells count="75">
    <mergeCell ref="L22:L23"/>
    <mergeCell ref="M22:M23"/>
    <mergeCell ref="N22:N23"/>
    <mergeCell ref="N20:N21"/>
    <mergeCell ref="B22:B23"/>
    <mergeCell ref="C22:C23"/>
    <mergeCell ref="D22:D23"/>
    <mergeCell ref="E22:E23"/>
    <mergeCell ref="F22:F23"/>
    <mergeCell ref="G22:G23"/>
    <mergeCell ref="H22:H23"/>
    <mergeCell ref="J22:J23"/>
    <mergeCell ref="K22:K23"/>
    <mergeCell ref="G20:G21"/>
    <mergeCell ref="H20:H21"/>
    <mergeCell ref="J20:J21"/>
    <mergeCell ref="K20:K21"/>
    <mergeCell ref="L20:L21"/>
    <mergeCell ref="M20:M21"/>
    <mergeCell ref="J18:J19"/>
    <mergeCell ref="K18:K19"/>
    <mergeCell ref="L18:L19"/>
    <mergeCell ref="M18:M19"/>
    <mergeCell ref="B20:B21"/>
    <mergeCell ref="C20:C21"/>
    <mergeCell ref="D20:D21"/>
    <mergeCell ref="E20:E21"/>
    <mergeCell ref="F20:F21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N18:N19"/>
    <mergeCell ref="N14:N15"/>
    <mergeCell ref="B16:B17"/>
    <mergeCell ref="C16:C17"/>
    <mergeCell ref="D16:D17"/>
    <mergeCell ref="E16:E17"/>
    <mergeCell ref="F16:F17"/>
    <mergeCell ref="G16:G17"/>
    <mergeCell ref="H16:H17"/>
    <mergeCell ref="J16:J17"/>
    <mergeCell ref="K16:K17"/>
    <mergeCell ref="G14:G15"/>
    <mergeCell ref="H14:H15"/>
    <mergeCell ref="J14:J15"/>
    <mergeCell ref="K14:K15"/>
    <mergeCell ref="L14:L15"/>
    <mergeCell ref="M14:M15"/>
    <mergeCell ref="N4:N8"/>
    <mergeCell ref="D5:D8"/>
    <mergeCell ref="E5:E8"/>
    <mergeCell ref="G6:H6"/>
    <mergeCell ref="J6:M6"/>
    <mergeCell ref="B14:B15"/>
    <mergeCell ref="C14:C15"/>
    <mergeCell ref="D14:D15"/>
    <mergeCell ref="E14:E15"/>
    <mergeCell ref="F14:F15"/>
    <mergeCell ref="A1:H1"/>
    <mergeCell ref="I1:N1"/>
    <mergeCell ref="A2:H2"/>
    <mergeCell ref="I2:N2"/>
    <mergeCell ref="G3:H3"/>
    <mergeCell ref="B4:B8"/>
    <mergeCell ref="C4:C8"/>
    <mergeCell ref="F4:F8"/>
    <mergeCell ref="I4:I8"/>
    <mergeCell ref="J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>
      <selection activeCell="N14" sqref="N14"/>
    </sheetView>
  </sheetViews>
  <sheetFormatPr defaultRowHeight="16.5"/>
  <cols>
    <col min="2" max="9" width="7.875" customWidth="1"/>
  </cols>
  <sheetData>
    <row r="1" spans="1:9" ht="25.5">
      <c r="A1" s="406" t="s">
        <v>71</v>
      </c>
      <c r="B1" s="406"/>
      <c r="C1" s="406"/>
      <c r="D1" s="406"/>
      <c r="E1" s="406"/>
      <c r="F1" s="406"/>
      <c r="G1" s="406"/>
      <c r="H1" s="406"/>
      <c r="I1" s="406"/>
    </row>
    <row r="2" spans="1:9" ht="23.25">
      <c r="A2" s="455" t="s">
        <v>57</v>
      </c>
      <c r="B2" s="455"/>
      <c r="C2" s="455"/>
      <c r="D2" s="455"/>
      <c r="E2" s="455"/>
      <c r="F2" s="455"/>
      <c r="G2" s="455"/>
      <c r="H2" s="455"/>
      <c r="I2" s="455"/>
    </row>
    <row r="3" spans="1:9" ht="17.25" thickBot="1">
      <c r="A3" s="457" t="s">
        <v>72</v>
      </c>
      <c r="B3" s="457"/>
      <c r="D3" s="17"/>
      <c r="E3" s="17"/>
      <c r="F3" s="17"/>
      <c r="G3" s="17"/>
      <c r="H3" s="456" t="s">
        <v>73</v>
      </c>
      <c r="I3" s="456"/>
    </row>
    <row r="4" spans="1:9" s="29" customFormat="1" ht="17.25" customHeight="1" thickTop="1">
      <c r="A4" s="415" t="s">
        <v>4</v>
      </c>
      <c r="B4" s="20" t="s">
        <v>32</v>
      </c>
      <c r="C4" s="20" t="s">
        <v>59</v>
      </c>
      <c r="D4" s="434" t="s">
        <v>61</v>
      </c>
      <c r="E4" s="461"/>
      <c r="F4" s="461"/>
      <c r="G4" s="461"/>
      <c r="H4" s="461"/>
      <c r="I4" s="461"/>
    </row>
    <row r="5" spans="1:9" s="29" customFormat="1" ht="16.5" customHeight="1">
      <c r="A5" s="459"/>
      <c r="B5" s="21" t="s">
        <v>5</v>
      </c>
      <c r="C5" s="21" t="s">
        <v>5</v>
      </c>
      <c r="D5" s="435" t="s">
        <v>62</v>
      </c>
      <c r="E5" s="462"/>
      <c r="F5" s="462"/>
      <c r="G5" s="462"/>
      <c r="H5" s="462"/>
      <c r="I5" s="462"/>
    </row>
    <row r="6" spans="1:9" s="29" customFormat="1" ht="27">
      <c r="A6" s="459"/>
      <c r="B6" s="21" t="s">
        <v>58</v>
      </c>
      <c r="C6" s="21" t="s">
        <v>60</v>
      </c>
      <c r="D6" s="21" t="s">
        <v>105</v>
      </c>
      <c r="E6" s="21" t="s">
        <v>106</v>
      </c>
      <c r="F6" s="21" t="s">
        <v>107</v>
      </c>
      <c r="G6" s="21" t="s">
        <v>108</v>
      </c>
      <c r="H6" s="434" t="s">
        <v>109</v>
      </c>
      <c r="I6" s="461"/>
    </row>
    <row r="7" spans="1:9" s="29" customFormat="1">
      <c r="A7" s="441"/>
      <c r="B7" s="31"/>
      <c r="C7" s="31"/>
      <c r="D7" s="26" t="s">
        <v>63</v>
      </c>
      <c r="E7" s="26" t="s">
        <v>63</v>
      </c>
      <c r="F7" s="26" t="s">
        <v>63</v>
      </c>
      <c r="G7" s="26" t="s">
        <v>63</v>
      </c>
      <c r="H7" s="435" t="s">
        <v>64</v>
      </c>
      <c r="I7" s="462"/>
    </row>
    <row r="8" spans="1:9">
      <c r="A8" s="95" t="s">
        <v>18</v>
      </c>
      <c r="B8" s="92">
        <v>68</v>
      </c>
      <c r="C8" s="96">
        <v>1982</v>
      </c>
      <c r="D8" s="96" t="s">
        <v>75</v>
      </c>
      <c r="E8" s="96">
        <v>827</v>
      </c>
      <c r="F8" s="96">
        <v>1065</v>
      </c>
      <c r="G8" s="96">
        <v>60</v>
      </c>
      <c r="H8" s="463">
        <v>30</v>
      </c>
      <c r="I8" s="463"/>
    </row>
    <row r="9" spans="1:9" s="44" customFormat="1">
      <c r="A9" s="98" t="s">
        <v>119</v>
      </c>
      <c r="B9" s="120">
        <v>24</v>
      </c>
      <c r="C9" s="121">
        <v>472</v>
      </c>
      <c r="D9" s="121" t="s">
        <v>129</v>
      </c>
      <c r="E9" s="121" t="s">
        <v>129</v>
      </c>
      <c r="F9" s="121">
        <v>472</v>
      </c>
      <c r="G9" s="121" t="s">
        <v>129</v>
      </c>
      <c r="H9" s="464" t="s">
        <v>129</v>
      </c>
      <c r="I9" s="464"/>
    </row>
    <row r="10" spans="1:9">
      <c r="A10" s="2" t="s">
        <v>128</v>
      </c>
      <c r="B10" s="10">
        <f>1+7+8+8+6+10+10+6+8</f>
        <v>64</v>
      </c>
      <c r="C10" s="19">
        <v>4341</v>
      </c>
      <c r="D10" s="19">
        <f t="shared" ref="D10:G10" si="0">SUM(D11:D15)</f>
        <v>0</v>
      </c>
      <c r="E10" s="19">
        <f t="shared" si="0"/>
        <v>1774</v>
      </c>
      <c r="F10" s="19">
        <f t="shared" si="0"/>
        <v>1866</v>
      </c>
      <c r="G10" s="19">
        <f t="shared" si="0"/>
        <v>697</v>
      </c>
      <c r="H10" s="460">
        <f>SUM(H11:I15)</f>
        <v>4</v>
      </c>
      <c r="I10" s="460"/>
    </row>
    <row r="11" spans="1:9" ht="27">
      <c r="A11" s="39" t="s">
        <v>114</v>
      </c>
      <c r="B11" s="37">
        <v>1</v>
      </c>
      <c r="C11" s="38">
        <v>37</v>
      </c>
      <c r="D11" s="87">
        <v>0</v>
      </c>
      <c r="E11" s="87">
        <v>7</v>
      </c>
      <c r="F11" s="38">
        <f>8+8+7+7</f>
        <v>30</v>
      </c>
      <c r="G11" s="183" t="s">
        <v>338</v>
      </c>
      <c r="H11" s="458" t="s">
        <v>338</v>
      </c>
      <c r="I11" s="458"/>
    </row>
    <row r="12" spans="1:9" ht="40.5">
      <c r="A12" s="39" t="s">
        <v>115</v>
      </c>
      <c r="B12" s="177" t="s">
        <v>338</v>
      </c>
      <c r="C12" s="183" t="s">
        <v>338</v>
      </c>
      <c r="D12" s="183" t="s">
        <v>338</v>
      </c>
      <c r="E12" s="183" t="s">
        <v>338</v>
      </c>
      <c r="F12" s="183" t="s">
        <v>338</v>
      </c>
      <c r="G12" s="183" t="s">
        <v>338</v>
      </c>
      <c r="H12" s="458" t="s">
        <v>338</v>
      </c>
      <c r="I12" s="458"/>
    </row>
    <row r="13" spans="1:9" ht="40.5">
      <c r="A13" s="39" t="s">
        <v>116</v>
      </c>
      <c r="B13" s="37">
        <f>10+10</f>
        <v>20</v>
      </c>
      <c r="C13" s="38">
        <v>454</v>
      </c>
      <c r="D13" s="183" t="s">
        <v>338</v>
      </c>
      <c r="E13" s="183" t="s">
        <v>338</v>
      </c>
      <c r="F13" s="38">
        <f>185+269</f>
        <v>454</v>
      </c>
      <c r="G13" s="183" t="s">
        <v>338</v>
      </c>
      <c r="H13" s="458" t="s">
        <v>338</v>
      </c>
      <c r="I13" s="458"/>
    </row>
    <row r="14" spans="1:9" ht="40.5">
      <c r="A14" s="39" t="s">
        <v>117</v>
      </c>
      <c r="B14" s="86">
        <f>7+8+8+6+6+8</f>
        <v>43</v>
      </c>
      <c r="C14" s="87">
        <v>3850</v>
      </c>
      <c r="D14" s="183" t="s">
        <v>338</v>
      </c>
      <c r="E14" s="87">
        <f>653+185+143+786</f>
        <v>1767</v>
      </c>
      <c r="F14" s="87">
        <f>563+407+412</f>
        <v>1382</v>
      </c>
      <c r="G14" s="87">
        <v>697</v>
      </c>
      <c r="H14" s="458">
        <v>4</v>
      </c>
      <c r="I14" s="458"/>
    </row>
    <row r="15" spans="1:9" ht="41.25" thickBot="1">
      <c r="A15" s="41" t="s">
        <v>118</v>
      </c>
      <c r="B15" s="42" t="s">
        <v>338</v>
      </c>
      <c r="C15" s="182" t="s">
        <v>338</v>
      </c>
      <c r="D15" s="182" t="s">
        <v>338</v>
      </c>
      <c r="E15" s="182" t="s">
        <v>338</v>
      </c>
      <c r="F15" s="182" t="s">
        <v>338</v>
      </c>
      <c r="G15" s="182" t="s">
        <v>338</v>
      </c>
      <c r="H15" s="454" t="s">
        <v>338</v>
      </c>
      <c r="I15" s="454"/>
    </row>
    <row r="16" spans="1:9" ht="17.25" thickBot="1">
      <c r="A16" s="15" t="s">
        <v>4</v>
      </c>
    </row>
    <row r="17" spans="1:9" s="29" customFormat="1" ht="17.25" thickTop="1">
      <c r="A17" s="415" t="s">
        <v>4</v>
      </c>
      <c r="B17" s="413" t="s">
        <v>65</v>
      </c>
      <c r="C17" s="414"/>
      <c r="D17" s="414"/>
      <c r="E17" s="414"/>
      <c r="F17" s="414"/>
      <c r="G17" s="414"/>
      <c r="H17" s="414"/>
      <c r="I17" s="414"/>
    </row>
    <row r="18" spans="1:9" s="29" customFormat="1">
      <c r="A18" s="459"/>
      <c r="B18" s="445" t="s">
        <v>66</v>
      </c>
      <c r="C18" s="440"/>
      <c r="D18" s="440"/>
      <c r="E18" s="440"/>
      <c r="F18" s="440"/>
      <c r="G18" s="440"/>
      <c r="H18" s="440"/>
      <c r="I18" s="440"/>
    </row>
    <row r="19" spans="1:9" s="29" customFormat="1">
      <c r="A19" s="459"/>
      <c r="B19" s="465" t="s">
        <v>110</v>
      </c>
      <c r="C19" s="466"/>
      <c r="D19" s="465" t="s">
        <v>111</v>
      </c>
      <c r="E19" s="466"/>
      <c r="F19" s="465" t="s">
        <v>112</v>
      </c>
      <c r="G19" s="466"/>
      <c r="H19" s="465" t="s">
        <v>113</v>
      </c>
      <c r="I19" s="467"/>
    </row>
    <row r="20" spans="1:9" s="29" customFormat="1">
      <c r="A20" s="459"/>
      <c r="B20" s="445" t="s">
        <v>67</v>
      </c>
      <c r="C20" s="441"/>
      <c r="D20" s="445"/>
      <c r="E20" s="441"/>
      <c r="F20" s="445"/>
      <c r="G20" s="441"/>
      <c r="H20" s="445" t="s">
        <v>68</v>
      </c>
      <c r="I20" s="440"/>
    </row>
    <row r="21" spans="1:9" s="29" customFormat="1">
      <c r="A21" s="459"/>
      <c r="B21" s="25" t="s">
        <v>32</v>
      </c>
      <c r="C21" s="25" t="s">
        <v>59</v>
      </c>
      <c r="D21" s="25" t="s">
        <v>32</v>
      </c>
      <c r="E21" s="25" t="s">
        <v>59</v>
      </c>
      <c r="F21" s="25" t="s">
        <v>32</v>
      </c>
      <c r="G21" s="25" t="s">
        <v>59</v>
      </c>
      <c r="H21" s="25" t="s">
        <v>32</v>
      </c>
      <c r="I21" s="22" t="s">
        <v>59</v>
      </c>
    </row>
    <row r="22" spans="1:9" s="29" customFormat="1">
      <c r="A22" s="459"/>
      <c r="B22" s="21" t="s">
        <v>5</v>
      </c>
      <c r="C22" s="21" t="s">
        <v>5</v>
      </c>
      <c r="D22" s="21" t="s">
        <v>5</v>
      </c>
      <c r="E22" s="21" t="s">
        <v>5</v>
      </c>
      <c r="F22" s="21" t="s">
        <v>5</v>
      </c>
      <c r="G22" s="21" t="s">
        <v>5</v>
      </c>
      <c r="H22" s="21" t="s">
        <v>5</v>
      </c>
      <c r="I22" s="23" t="s">
        <v>5</v>
      </c>
    </row>
    <row r="23" spans="1:9" s="29" customFormat="1">
      <c r="A23" s="441"/>
      <c r="B23" s="26" t="s">
        <v>69</v>
      </c>
      <c r="C23" s="26" t="s">
        <v>70</v>
      </c>
      <c r="D23" s="26" t="s">
        <v>69</v>
      </c>
      <c r="E23" s="26" t="s">
        <v>70</v>
      </c>
      <c r="F23" s="26" t="s">
        <v>69</v>
      </c>
      <c r="G23" s="26" t="s">
        <v>70</v>
      </c>
      <c r="H23" s="26" t="s">
        <v>69</v>
      </c>
      <c r="I23" s="24" t="s">
        <v>70</v>
      </c>
    </row>
    <row r="24" spans="1:9">
      <c r="A24" s="95" t="s">
        <v>18</v>
      </c>
      <c r="B24" s="92">
        <v>17</v>
      </c>
      <c r="C24" s="94">
        <v>208</v>
      </c>
      <c r="D24" s="94">
        <v>37</v>
      </c>
      <c r="E24" s="94">
        <v>1087</v>
      </c>
      <c r="F24" s="94">
        <v>14</v>
      </c>
      <c r="G24" s="97">
        <v>687</v>
      </c>
      <c r="H24" s="96" t="s">
        <v>75</v>
      </c>
      <c r="I24" s="96" t="s">
        <v>75</v>
      </c>
    </row>
    <row r="25" spans="1:9">
      <c r="A25" s="122" t="s">
        <v>119</v>
      </c>
      <c r="B25" s="123">
        <v>16</v>
      </c>
      <c r="C25" s="123">
        <v>272</v>
      </c>
      <c r="D25" s="123">
        <v>7</v>
      </c>
      <c r="E25" s="123">
        <v>163</v>
      </c>
      <c r="F25" s="123">
        <v>1</v>
      </c>
      <c r="G25" s="123">
        <v>37</v>
      </c>
      <c r="H25" s="121" t="s">
        <v>129</v>
      </c>
      <c r="I25" s="121" t="s">
        <v>129</v>
      </c>
    </row>
    <row r="26" spans="1:9">
      <c r="A26" s="45" t="s">
        <v>128</v>
      </c>
      <c r="B26" s="89">
        <f>SUM(B27:B31)</f>
        <v>20</v>
      </c>
      <c r="C26" s="89">
        <f t="shared" ref="C26:I26" si="1">SUM(C27:C31)</f>
        <v>454</v>
      </c>
      <c r="D26" s="89">
        <f t="shared" si="1"/>
        <v>1</v>
      </c>
      <c r="E26" s="89">
        <f t="shared" si="1"/>
        <v>37</v>
      </c>
      <c r="F26" s="89">
        <f t="shared" si="1"/>
        <v>0</v>
      </c>
      <c r="G26" s="89">
        <f t="shared" si="1"/>
        <v>0</v>
      </c>
      <c r="H26" s="19">
        <f t="shared" si="1"/>
        <v>43</v>
      </c>
      <c r="I26" s="19">
        <f t="shared" si="1"/>
        <v>3850</v>
      </c>
    </row>
    <row r="27" spans="1:9" ht="27">
      <c r="A27" s="39" t="s">
        <v>114</v>
      </c>
      <c r="B27" s="90" t="s">
        <v>338</v>
      </c>
      <c r="C27" s="91" t="s">
        <v>338</v>
      </c>
      <c r="D27" s="91">
        <v>1</v>
      </c>
      <c r="E27" s="91">
        <v>37</v>
      </c>
      <c r="F27" s="91" t="s">
        <v>338</v>
      </c>
      <c r="G27" s="91" t="s">
        <v>338</v>
      </c>
      <c r="H27" s="183" t="s">
        <v>338</v>
      </c>
      <c r="I27" s="183" t="s">
        <v>338</v>
      </c>
    </row>
    <row r="28" spans="1:9" ht="40.5">
      <c r="A28" s="39" t="s">
        <v>115</v>
      </c>
      <c r="B28" s="90" t="s">
        <v>338</v>
      </c>
      <c r="C28" s="91" t="s">
        <v>338</v>
      </c>
      <c r="D28" s="91" t="s">
        <v>338</v>
      </c>
      <c r="E28" s="91" t="s">
        <v>338</v>
      </c>
      <c r="F28" s="91" t="s">
        <v>338</v>
      </c>
      <c r="G28" s="91" t="s">
        <v>338</v>
      </c>
      <c r="H28" s="183" t="s">
        <v>338</v>
      </c>
      <c r="I28" s="183" t="s">
        <v>338</v>
      </c>
    </row>
    <row r="29" spans="1:9" ht="40.5">
      <c r="A29" s="39" t="s">
        <v>116</v>
      </c>
      <c r="B29" s="90">
        <v>20</v>
      </c>
      <c r="C29" s="91">
        <v>454</v>
      </c>
      <c r="D29" s="91" t="s">
        <v>338</v>
      </c>
      <c r="E29" s="91" t="s">
        <v>338</v>
      </c>
      <c r="F29" s="91" t="s">
        <v>338</v>
      </c>
      <c r="G29" s="91" t="s">
        <v>338</v>
      </c>
      <c r="H29" s="183" t="s">
        <v>338</v>
      </c>
      <c r="I29" s="183" t="s">
        <v>338</v>
      </c>
    </row>
    <row r="30" spans="1:9" ht="40.5">
      <c r="A30" s="39" t="s">
        <v>117</v>
      </c>
      <c r="B30" s="90" t="s">
        <v>338</v>
      </c>
      <c r="C30" s="91" t="s">
        <v>338</v>
      </c>
      <c r="D30" s="91" t="s">
        <v>338</v>
      </c>
      <c r="E30" s="91" t="s">
        <v>338</v>
      </c>
      <c r="F30" s="91" t="s">
        <v>338</v>
      </c>
      <c r="G30" s="91" t="s">
        <v>338</v>
      </c>
      <c r="H30" s="87">
        <v>43</v>
      </c>
      <c r="I30" s="87">
        <f>653+701+748+550+412+786</f>
        <v>3850</v>
      </c>
    </row>
    <row r="31" spans="1:9" ht="41.25" thickBot="1">
      <c r="A31" s="39" t="s">
        <v>118</v>
      </c>
      <c r="B31" s="90" t="s">
        <v>338</v>
      </c>
      <c r="C31" s="91" t="s">
        <v>338</v>
      </c>
      <c r="D31" s="91" t="s">
        <v>338</v>
      </c>
      <c r="E31" s="91" t="s">
        <v>338</v>
      </c>
      <c r="F31" s="91" t="s">
        <v>338</v>
      </c>
      <c r="G31" s="91" t="s">
        <v>338</v>
      </c>
      <c r="H31" s="183" t="s">
        <v>338</v>
      </c>
      <c r="I31" s="183" t="s">
        <v>338</v>
      </c>
    </row>
    <row r="32" spans="1:9" ht="46.5" customHeight="1" thickTop="1">
      <c r="A32" s="403" t="s">
        <v>74</v>
      </c>
      <c r="B32" s="403"/>
      <c r="C32" s="403"/>
      <c r="D32" s="403"/>
      <c r="E32" s="403"/>
      <c r="F32" s="403"/>
      <c r="G32" s="403"/>
      <c r="H32" s="403"/>
      <c r="I32" s="403"/>
    </row>
    <row r="33" spans="1:2">
      <c r="A33" s="5"/>
      <c r="B33" s="16" t="s">
        <v>4</v>
      </c>
    </row>
    <row r="34" spans="1:2">
      <c r="A34" s="5"/>
      <c r="B34" s="8"/>
    </row>
    <row r="35" spans="1:2">
      <c r="A35" s="9" t="s">
        <v>4</v>
      </c>
    </row>
  </sheetData>
  <mergeCells count="27">
    <mergeCell ref="A32:I32"/>
    <mergeCell ref="D4:I4"/>
    <mergeCell ref="D5:I5"/>
    <mergeCell ref="H6:I6"/>
    <mergeCell ref="H7:I7"/>
    <mergeCell ref="H8:I8"/>
    <mergeCell ref="H9:I9"/>
    <mergeCell ref="A17:A23"/>
    <mergeCell ref="B17:I17"/>
    <mergeCell ref="B18:I18"/>
    <mergeCell ref="B19:C19"/>
    <mergeCell ref="B20:C20"/>
    <mergeCell ref="D19:E20"/>
    <mergeCell ref="F19:G20"/>
    <mergeCell ref="H19:I19"/>
    <mergeCell ref="H20:I20"/>
    <mergeCell ref="H15:I15"/>
    <mergeCell ref="A1:I1"/>
    <mergeCell ref="A2:I2"/>
    <mergeCell ref="H3:I3"/>
    <mergeCell ref="A3:B3"/>
    <mergeCell ref="H14:I14"/>
    <mergeCell ref="H13:I13"/>
    <mergeCell ref="H11:I11"/>
    <mergeCell ref="H12:I12"/>
    <mergeCell ref="A4:A7"/>
    <mergeCell ref="H10:I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topLeftCell="A7" zoomScale="115" zoomScaleNormal="100" zoomScaleSheetLayoutView="115" workbookViewId="0">
      <selection activeCell="O29" sqref="O29"/>
    </sheetView>
  </sheetViews>
  <sheetFormatPr defaultRowHeight="16.5"/>
  <cols>
    <col min="1" max="1" width="5.5" customWidth="1"/>
    <col min="2" max="2" width="9.5" customWidth="1"/>
    <col min="3" max="3" width="7.625" customWidth="1"/>
    <col min="4" max="4" width="8.25" customWidth="1"/>
    <col min="5" max="5" width="8" customWidth="1"/>
    <col min="6" max="6" width="9.375" customWidth="1"/>
    <col min="7" max="7" width="8.875" customWidth="1"/>
    <col min="8" max="8" width="7.5" customWidth="1"/>
    <col min="9" max="9" width="9.875" customWidth="1"/>
    <col min="10" max="10" width="6.125" customWidth="1"/>
    <col min="11" max="11" width="5" customWidth="1"/>
  </cols>
  <sheetData>
    <row r="1" spans="1:11" ht="25.5">
      <c r="A1" s="406" t="s">
        <v>130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9.5">
      <c r="A2" s="407" t="s">
        <v>131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7.25" thickBot="1">
      <c r="A3" s="1" t="s">
        <v>132</v>
      </c>
      <c r="F3" s="17"/>
      <c r="G3" s="17"/>
      <c r="H3" s="17"/>
      <c r="I3" s="489" t="s">
        <v>133</v>
      </c>
      <c r="J3" s="489"/>
      <c r="K3" s="489"/>
    </row>
    <row r="4" spans="1:11" ht="17.25" customHeight="1" thickTop="1">
      <c r="A4" s="474" t="s">
        <v>4</v>
      </c>
      <c r="B4" s="413" t="s">
        <v>134</v>
      </c>
      <c r="C4" s="414"/>
      <c r="D4" s="415"/>
      <c r="E4" s="173" t="s">
        <v>135</v>
      </c>
      <c r="F4" s="434" t="s">
        <v>136</v>
      </c>
      <c r="G4" s="461"/>
      <c r="H4" s="461"/>
      <c r="I4" s="461"/>
      <c r="J4" s="461"/>
      <c r="K4" s="461"/>
    </row>
    <row r="5" spans="1:11" ht="16.5" customHeight="1">
      <c r="A5" s="475"/>
      <c r="B5" s="404" t="s">
        <v>4</v>
      </c>
      <c r="C5" s="179" t="s">
        <v>137</v>
      </c>
      <c r="D5" s="179" t="s">
        <v>138</v>
      </c>
      <c r="E5" s="171" t="s">
        <v>139</v>
      </c>
      <c r="F5" s="404" t="s">
        <v>4</v>
      </c>
      <c r="G5" s="477" t="s">
        <v>140</v>
      </c>
      <c r="H5" s="478"/>
      <c r="I5" s="478"/>
      <c r="J5" s="478"/>
      <c r="K5" s="478"/>
    </row>
    <row r="6" spans="1:11" ht="16.5" customHeight="1">
      <c r="A6" s="475"/>
      <c r="B6" s="404"/>
      <c r="C6" s="171" t="s">
        <v>141</v>
      </c>
      <c r="D6" s="171" t="s">
        <v>141</v>
      </c>
      <c r="E6" s="171" t="s">
        <v>142</v>
      </c>
      <c r="F6" s="404"/>
      <c r="G6" s="404" t="s">
        <v>4</v>
      </c>
      <c r="H6" s="477" t="s">
        <v>143</v>
      </c>
      <c r="I6" s="478"/>
      <c r="J6" s="478"/>
      <c r="K6" s="478"/>
    </row>
    <row r="7" spans="1:11">
      <c r="A7" s="475"/>
      <c r="B7" s="404"/>
      <c r="C7" s="171" t="s">
        <v>144</v>
      </c>
      <c r="D7" s="171" t="s">
        <v>145</v>
      </c>
      <c r="E7" s="171" t="s">
        <v>146</v>
      </c>
      <c r="F7" s="404"/>
      <c r="G7" s="404"/>
      <c r="H7" s="404" t="s">
        <v>4</v>
      </c>
      <c r="I7" s="179" t="s">
        <v>147</v>
      </c>
      <c r="J7" s="477" t="s">
        <v>148</v>
      </c>
      <c r="K7" s="478"/>
    </row>
    <row r="8" spans="1:11">
      <c r="A8" s="485"/>
      <c r="B8" s="405"/>
      <c r="C8" s="194"/>
      <c r="D8" s="194"/>
      <c r="E8" s="194"/>
      <c r="F8" s="405"/>
      <c r="G8" s="405"/>
      <c r="H8" s="405"/>
      <c r="I8" s="172" t="s">
        <v>149</v>
      </c>
      <c r="J8" s="435" t="s">
        <v>150</v>
      </c>
      <c r="K8" s="462"/>
    </row>
    <row r="9" spans="1:11">
      <c r="A9" s="95">
        <v>2013</v>
      </c>
      <c r="B9" s="195">
        <v>132507</v>
      </c>
      <c r="C9" s="196">
        <v>132507</v>
      </c>
      <c r="D9" s="196" t="s">
        <v>16</v>
      </c>
      <c r="E9" s="196">
        <v>221563</v>
      </c>
      <c r="F9" s="197">
        <v>221563.8</v>
      </c>
      <c r="G9" s="197">
        <v>16195.7</v>
      </c>
      <c r="H9" s="198">
        <v>8.8000000000000007</v>
      </c>
      <c r="I9" s="198">
        <v>8.8000000000000007</v>
      </c>
      <c r="J9" s="490" t="s">
        <v>16</v>
      </c>
      <c r="K9" s="490"/>
    </row>
    <row r="10" spans="1:11">
      <c r="A10" s="95">
        <v>2014</v>
      </c>
      <c r="B10" s="195">
        <v>146615</v>
      </c>
      <c r="C10" s="196">
        <v>146615</v>
      </c>
      <c r="D10" s="198" t="s">
        <v>16</v>
      </c>
      <c r="E10" s="196">
        <v>221563</v>
      </c>
      <c r="F10" s="197">
        <v>221563.9</v>
      </c>
      <c r="G10" s="197">
        <v>17039.5</v>
      </c>
      <c r="H10" s="198">
        <v>8.8000000000000007</v>
      </c>
      <c r="I10" s="198">
        <v>8.8000000000000007</v>
      </c>
      <c r="J10" s="488" t="s">
        <v>16</v>
      </c>
      <c r="K10" s="488"/>
    </row>
    <row r="11" spans="1:11">
      <c r="A11" s="95">
        <v>2015</v>
      </c>
      <c r="B11" s="195">
        <v>153093</v>
      </c>
      <c r="C11" s="199">
        <v>153093</v>
      </c>
      <c r="D11" s="200" t="s">
        <v>75</v>
      </c>
      <c r="E11" s="199">
        <v>221564</v>
      </c>
      <c r="F11" s="201">
        <v>221563.95</v>
      </c>
      <c r="G11" s="201">
        <v>17039.52</v>
      </c>
      <c r="H11" s="202">
        <v>8.83</v>
      </c>
      <c r="I11" s="202">
        <v>8.8339999999999996</v>
      </c>
      <c r="J11" s="482" t="s">
        <v>75</v>
      </c>
      <c r="K11" s="482"/>
    </row>
    <row r="12" spans="1:11">
      <c r="A12" s="98">
        <v>2016</v>
      </c>
      <c r="B12" s="203">
        <v>158527</v>
      </c>
      <c r="C12" s="204">
        <v>158527</v>
      </c>
      <c r="D12" s="205" t="s">
        <v>75</v>
      </c>
      <c r="E12" s="204">
        <v>221564</v>
      </c>
      <c r="F12" s="206">
        <v>221563.96</v>
      </c>
      <c r="G12" s="206">
        <v>17246.189999999999</v>
      </c>
      <c r="H12" s="207">
        <v>8.8339999999999996</v>
      </c>
      <c r="I12" s="207">
        <v>8.8339999999999996</v>
      </c>
      <c r="J12" s="483" t="s">
        <v>75</v>
      </c>
      <c r="K12" s="483"/>
    </row>
    <row r="13" spans="1:11" ht="17.25" thickBot="1">
      <c r="A13" s="208">
        <v>2017</v>
      </c>
      <c r="B13" s="209">
        <v>161651</v>
      </c>
      <c r="C13" s="210">
        <v>161651</v>
      </c>
      <c r="D13" s="211" t="s">
        <v>75</v>
      </c>
      <c r="E13" s="210">
        <f>SUM(F13)</f>
        <v>221563.96</v>
      </c>
      <c r="F13" s="212">
        <v>221563.96</v>
      </c>
      <c r="G13" s="212">
        <v>17246.189999999999</v>
      </c>
      <c r="H13" s="213">
        <v>8.83</v>
      </c>
      <c r="I13" s="213">
        <v>8.83</v>
      </c>
      <c r="J13" s="484" t="s">
        <v>75</v>
      </c>
      <c r="K13" s="484"/>
    </row>
    <row r="14" spans="1:11" ht="15.75" customHeight="1" thickTop="1" thickBot="1">
      <c r="A14" s="1" t="s">
        <v>4</v>
      </c>
    </row>
    <row r="15" spans="1:11" ht="17.25" thickTop="1">
      <c r="A15" s="474" t="s">
        <v>4</v>
      </c>
      <c r="B15" s="486" t="s">
        <v>136</v>
      </c>
      <c r="C15" s="487"/>
      <c r="D15" s="487"/>
      <c r="E15" s="487"/>
      <c r="F15" s="487"/>
      <c r="G15" s="487"/>
      <c r="H15" s="487"/>
      <c r="I15" s="487"/>
      <c r="J15" s="487"/>
      <c r="K15" s="487"/>
    </row>
    <row r="16" spans="1:11">
      <c r="A16" s="475"/>
      <c r="B16" s="449" t="s">
        <v>140</v>
      </c>
      <c r="C16" s="450"/>
      <c r="D16" s="450"/>
      <c r="E16" s="450"/>
      <c r="F16" s="451"/>
      <c r="G16" s="465" t="s">
        <v>151</v>
      </c>
      <c r="H16" s="467"/>
      <c r="I16" s="467"/>
      <c r="J16" s="467"/>
      <c r="K16" s="467"/>
    </row>
    <row r="17" spans="1:11" ht="32.25" customHeight="1">
      <c r="A17" s="475"/>
      <c r="B17" s="465" t="s">
        <v>152</v>
      </c>
      <c r="C17" s="467"/>
      <c r="D17" s="467"/>
      <c r="E17" s="466"/>
      <c r="F17" s="446" t="s">
        <v>153</v>
      </c>
      <c r="G17" s="404" t="s">
        <v>4</v>
      </c>
      <c r="H17" s="446" t="s">
        <v>154</v>
      </c>
      <c r="I17" s="446" t="s">
        <v>155</v>
      </c>
      <c r="J17" s="446" t="s">
        <v>156</v>
      </c>
      <c r="K17" s="465" t="s">
        <v>157</v>
      </c>
    </row>
    <row r="18" spans="1:11" ht="27">
      <c r="A18" s="475"/>
      <c r="B18" s="404" t="s">
        <v>4</v>
      </c>
      <c r="C18" s="179" t="s">
        <v>147</v>
      </c>
      <c r="D18" s="179" t="s">
        <v>148</v>
      </c>
      <c r="E18" s="179" t="s">
        <v>158</v>
      </c>
      <c r="F18" s="404"/>
      <c r="G18" s="404"/>
      <c r="H18" s="404"/>
      <c r="I18" s="404"/>
      <c r="J18" s="404"/>
      <c r="K18" s="434"/>
    </row>
    <row r="19" spans="1:11" ht="27">
      <c r="A19" s="485"/>
      <c r="B19" s="405"/>
      <c r="C19" s="172" t="s">
        <v>149</v>
      </c>
      <c r="D19" s="172" t="s">
        <v>150</v>
      </c>
      <c r="E19" s="172" t="s">
        <v>159</v>
      </c>
      <c r="F19" s="405"/>
      <c r="G19" s="405"/>
      <c r="H19" s="405"/>
      <c r="I19" s="405"/>
      <c r="J19" s="405"/>
      <c r="K19" s="435"/>
    </row>
    <row r="20" spans="1:11">
      <c r="A20" s="95">
        <v>2013</v>
      </c>
      <c r="B20" s="214">
        <v>15591.4</v>
      </c>
      <c r="C20" s="197">
        <v>8948.7999999999993</v>
      </c>
      <c r="D20" s="197">
        <v>3727.4</v>
      </c>
      <c r="E20" s="197">
        <v>2915.2</v>
      </c>
      <c r="F20" s="198">
        <v>595.4</v>
      </c>
      <c r="G20" s="197">
        <v>1047.4000000000001</v>
      </c>
      <c r="H20" s="198" t="s">
        <v>16</v>
      </c>
      <c r="I20" s="198">
        <v>909.3</v>
      </c>
      <c r="J20" s="198">
        <v>138.1</v>
      </c>
      <c r="K20" s="198" t="s">
        <v>16</v>
      </c>
    </row>
    <row r="21" spans="1:11">
      <c r="A21" s="95">
        <v>2014</v>
      </c>
      <c r="B21" s="214">
        <v>16268.6</v>
      </c>
      <c r="C21" s="197">
        <v>8353.1</v>
      </c>
      <c r="D21" s="197">
        <v>5000.3</v>
      </c>
      <c r="E21" s="197">
        <v>2915.1</v>
      </c>
      <c r="F21" s="198">
        <v>762</v>
      </c>
      <c r="G21" s="197">
        <v>1108.0999999999999</v>
      </c>
      <c r="H21" s="198" t="s">
        <v>16</v>
      </c>
      <c r="I21" s="198">
        <v>956.7</v>
      </c>
      <c r="J21" s="198">
        <v>151.30000000000001</v>
      </c>
      <c r="K21" s="198" t="s">
        <v>16</v>
      </c>
    </row>
    <row r="22" spans="1:11">
      <c r="A22" s="95">
        <v>2015</v>
      </c>
      <c r="B22" s="214">
        <v>16268.68</v>
      </c>
      <c r="C22" s="201">
        <v>8081.9409999999998</v>
      </c>
      <c r="D22" s="201">
        <v>5271.5460000000003</v>
      </c>
      <c r="E22" s="201">
        <v>2915.1950000000002</v>
      </c>
      <c r="F22" s="200">
        <v>762</v>
      </c>
      <c r="G22" s="201">
        <v>1108.1099999999999</v>
      </c>
      <c r="H22" s="200" t="s">
        <v>75</v>
      </c>
      <c r="I22" s="202">
        <v>956.73900000000003</v>
      </c>
      <c r="J22" s="215">
        <v>151.37200000000001</v>
      </c>
      <c r="K22" s="200" t="s">
        <v>75</v>
      </c>
    </row>
    <row r="23" spans="1:11">
      <c r="A23" s="98">
        <v>2016</v>
      </c>
      <c r="B23" s="216">
        <v>16450.698</v>
      </c>
      <c r="C23" s="206">
        <v>8116.549</v>
      </c>
      <c r="D23" s="206">
        <v>5285.2539999999999</v>
      </c>
      <c r="E23" s="206">
        <v>3048.895</v>
      </c>
      <c r="F23" s="207">
        <v>786.66099999999994</v>
      </c>
      <c r="G23" s="206">
        <v>1116.9000000000001</v>
      </c>
      <c r="H23" s="205" t="s">
        <v>75</v>
      </c>
      <c r="I23" s="207">
        <v>965.52499999999998</v>
      </c>
      <c r="J23" s="217">
        <v>151.37200000000001</v>
      </c>
      <c r="K23" s="205" t="s">
        <v>75</v>
      </c>
    </row>
    <row r="24" spans="1:11" ht="17.25" thickBot="1">
      <c r="A24" s="208">
        <v>2017</v>
      </c>
      <c r="B24" s="218">
        <v>16455.849999999999</v>
      </c>
      <c r="C24" s="212">
        <v>8125.31</v>
      </c>
      <c r="D24" s="212">
        <v>5281.65</v>
      </c>
      <c r="E24" s="212">
        <v>3048.9</v>
      </c>
      <c r="F24" s="213">
        <v>781.51</v>
      </c>
      <c r="G24" s="212">
        <v>1116.9000000000001</v>
      </c>
      <c r="H24" s="211" t="s">
        <v>75</v>
      </c>
      <c r="I24" s="213">
        <v>965.53</v>
      </c>
      <c r="J24" s="219">
        <v>151.4</v>
      </c>
      <c r="K24" s="211" t="s">
        <v>75</v>
      </c>
    </row>
    <row r="25" spans="1:11" ht="15.75" customHeight="1" thickTop="1" thickBot="1">
      <c r="A25" s="1" t="s">
        <v>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11" ht="17.25" customHeight="1" thickTop="1">
      <c r="A26" s="474" t="s">
        <v>4</v>
      </c>
      <c r="B26" s="434" t="s">
        <v>136</v>
      </c>
      <c r="C26" s="461"/>
      <c r="D26" s="461"/>
      <c r="E26" s="461"/>
      <c r="F26" s="461"/>
      <c r="G26" s="461"/>
      <c r="H26" s="461"/>
      <c r="I26" s="461"/>
      <c r="J26" s="461"/>
      <c r="K26" s="461"/>
    </row>
    <row r="27" spans="1:11" ht="16.5" customHeight="1">
      <c r="A27" s="475"/>
      <c r="B27" s="465" t="s">
        <v>160</v>
      </c>
      <c r="C27" s="467"/>
      <c r="D27" s="467"/>
      <c r="E27" s="466"/>
      <c r="F27" s="477" t="s">
        <v>161</v>
      </c>
      <c r="G27" s="478"/>
      <c r="H27" s="478"/>
      <c r="I27" s="478"/>
      <c r="J27" s="479" t="s">
        <v>162</v>
      </c>
      <c r="K27" s="478"/>
    </row>
    <row r="28" spans="1:11">
      <c r="A28" s="475"/>
      <c r="B28" s="404" t="s">
        <v>4</v>
      </c>
      <c r="C28" s="179" t="s">
        <v>163</v>
      </c>
      <c r="D28" s="179" t="s">
        <v>164</v>
      </c>
      <c r="E28" s="179" t="s">
        <v>165</v>
      </c>
      <c r="F28" s="404" t="s">
        <v>4</v>
      </c>
      <c r="G28" s="179" t="s">
        <v>166</v>
      </c>
      <c r="H28" s="179" t="s">
        <v>167</v>
      </c>
      <c r="I28" s="185" t="s">
        <v>168</v>
      </c>
      <c r="J28" s="480"/>
      <c r="K28" s="461"/>
    </row>
    <row r="29" spans="1:11" ht="27">
      <c r="A29" s="476"/>
      <c r="B29" s="469"/>
      <c r="C29" s="26" t="s">
        <v>169</v>
      </c>
      <c r="D29" s="26" t="s">
        <v>170</v>
      </c>
      <c r="E29" s="26" t="s">
        <v>171</v>
      </c>
      <c r="F29" s="469"/>
      <c r="G29" s="26" t="s">
        <v>172</v>
      </c>
      <c r="H29" s="26" t="s">
        <v>173</v>
      </c>
      <c r="I29" s="178" t="s">
        <v>174</v>
      </c>
      <c r="J29" s="481"/>
      <c r="K29" s="462"/>
    </row>
    <row r="30" spans="1:11">
      <c r="A30" s="95">
        <v>2013</v>
      </c>
      <c r="B30" s="214">
        <v>8393.4</v>
      </c>
      <c r="C30" s="198" t="s">
        <v>16</v>
      </c>
      <c r="D30" s="197">
        <v>8149.8</v>
      </c>
      <c r="E30" s="198">
        <v>243.6</v>
      </c>
      <c r="F30" s="197">
        <v>195927.3</v>
      </c>
      <c r="G30" s="197">
        <v>40183.4</v>
      </c>
      <c r="H30" s="197">
        <v>1335.4</v>
      </c>
      <c r="I30" s="197">
        <v>151129.60000000001</v>
      </c>
      <c r="J30" s="470">
        <v>3278.9</v>
      </c>
      <c r="K30" s="470"/>
    </row>
    <row r="31" spans="1:11">
      <c r="A31" s="95">
        <v>2014</v>
      </c>
      <c r="B31" s="214">
        <v>8612</v>
      </c>
      <c r="C31" s="198" t="s">
        <v>16</v>
      </c>
      <c r="D31" s="197">
        <v>8368.4</v>
      </c>
      <c r="E31" s="198">
        <v>243.5</v>
      </c>
      <c r="F31" s="197">
        <v>194804.3</v>
      </c>
      <c r="G31" s="197">
        <v>40183.4</v>
      </c>
      <c r="H31" s="197">
        <v>1252.8</v>
      </c>
      <c r="I31" s="197">
        <v>150122.6</v>
      </c>
      <c r="J31" s="471">
        <v>3245.4</v>
      </c>
      <c r="K31" s="471"/>
    </row>
    <row r="32" spans="1:11">
      <c r="A32" s="95">
        <v>2015</v>
      </c>
      <c r="B32" s="214">
        <v>8612.0400000000009</v>
      </c>
      <c r="C32" s="200" t="s">
        <v>75</v>
      </c>
      <c r="D32" s="201">
        <v>8367.4660000000003</v>
      </c>
      <c r="E32" s="202">
        <v>244.571</v>
      </c>
      <c r="F32" s="201">
        <v>191558.83</v>
      </c>
      <c r="G32" s="201">
        <v>40156.324999999997</v>
      </c>
      <c r="H32" s="201">
        <v>1252.838</v>
      </c>
      <c r="I32" s="201">
        <v>150149.66200000001</v>
      </c>
      <c r="J32" s="472">
        <v>3245.4569999999999</v>
      </c>
      <c r="K32" s="472"/>
    </row>
    <row r="33" spans="1:11">
      <c r="A33" s="98">
        <v>2016</v>
      </c>
      <c r="B33" s="216">
        <v>8612.0400000000009</v>
      </c>
      <c r="C33" s="205" t="s">
        <v>75</v>
      </c>
      <c r="D33" s="206">
        <v>8367.4660000000003</v>
      </c>
      <c r="E33" s="207">
        <v>244.571</v>
      </c>
      <c r="F33" s="206">
        <v>191343.37</v>
      </c>
      <c r="G33" s="206">
        <v>40156.324999999997</v>
      </c>
      <c r="H33" s="206">
        <v>1252.838</v>
      </c>
      <c r="I33" s="206">
        <v>149934.20800000001</v>
      </c>
      <c r="J33" s="473">
        <v>3245.4569999999999</v>
      </c>
      <c r="K33" s="473"/>
    </row>
    <row r="34" spans="1:11" ht="17.25" thickBot="1">
      <c r="A34" s="208">
        <v>2017</v>
      </c>
      <c r="B34" s="218">
        <v>8612.0400000000009</v>
      </c>
      <c r="C34" s="211" t="s">
        <v>75</v>
      </c>
      <c r="D34" s="212">
        <v>8367.4699999999993</v>
      </c>
      <c r="E34" s="213">
        <v>244.57</v>
      </c>
      <c r="F34" s="212">
        <v>191343.37</v>
      </c>
      <c r="G34" s="212">
        <v>40156.33</v>
      </c>
      <c r="H34" s="212">
        <v>1252.8399999999999</v>
      </c>
      <c r="I34" s="212" t="s">
        <v>175</v>
      </c>
      <c r="J34" s="468">
        <v>3245.46</v>
      </c>
      <c r="K34" s="468"/>
    </row>
    <row r="35" spans="1:11" ht="17.25" thickTop="1">
      <c r="A35" s="11" t="s">
        <v>176</v>
      </c>
    </row>
    <row r="36" spans="1:11">
      <c r="A36" s="11" t="s">
        <v>177</v>
      </c>
    </row>
    <row r="37" spans="1:11">
      <c r="A37" s="9" t="s">
        <v>4</v>
      </c>
    </row>
  </sheetData>
  <mergeCells count="43">
    <mergeCell ref="J10:K10"/>
    <mergeCell ref="A1:K1"/>
    <mergeCell ref="A2:K2"/>
    <mergeCell ref="I3:K3"/>
    <mergeCell ref="A4:A8"/>
    <mergeCell ref="B4:D4"/>
    <mergeCell ref="F4:K4"/>
    <mergeCell ref="B5:B8"/>
    <mergeCell ref="F5:F8"/>
    <mergeCell ref="G5:K5"/>
    <mergeCell ref="G6:G8"/>
    <mergeCell ref="H6:K6"/>
    <mergeCell ref="H7:H8"/>
    <mergeCell ref="J7:K7"/>
    <mergeCell ref="J8:K8"/>
    <mergeCell ref="J9:K9"/>
    <mergeCell ref="J11:K11"/>
    <mergeCell ref="J12:K12"/>
    <mergeCell ref="J13:K13"/>
    <mergeCell ref="A15:A19"/>
    <mergeCell ref="B15:K15"/>
    <mergeCell ref="B16:F16"/>
    <mergeCell ref="G16:K16"/>
    <mergeCell ref="B17:E17"/>
    <mergeCell ref="F17:F19"/>
    <mergeCell ref="G17:G19"/>
    <mergeCell ref="H17:H19"/>
    <mergeCell ref="I17:I19"/>
    <mergeCell ref="J17:J19"/>
    <mergeCell ref="K17:K19"/>
    <mergeCell ref="B18:B19"/>
    <mergeCell ref="A26:A29"/>
    <mergeCell ref="B26:K26"/>
    <mergeCell ref="B27:E27"/>
    <mergeCell ref="F27:I27"/>
    <mergeCell ref="J27:K29"/>
    <mergeCell ref="J34:K34"/>
    <mergeCell ref="B28:B29"/>
    <mergeCell ref="F28:F29"/>
    <mergeCell ref="J30:K30"/>
    <mergeCell ref="J31:K31"/>
    <mergeCell ref="J32:K32"/>
    <mergeCell ref="J33:K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topLeftCell="A16" zoomScale="115" zoomScaleNormal="100" zoomScaleSheetLayoutView="115" workbookViewId="0">
      <selection activeCell="I17" sqref="I17:I18"/>
    </sheetView>
  </sheetViews>
  <sheetFormatPr defaultRowHeight="16.5"/>
  <cols>
    <col min="2" max="7" width="11.5" customWidth="1"/>
  </cols>
  <sheetData>
    <row r="1" spans="1:8" ht="25.5">
      <c r="A1" s="406" t="s">
        <v>212</v>
      </c>
      <c r="B1" s="406"/>
      <c r="C1" s="406"/>
      <c r="D1" s="406"/>
      <c r="E1" s="406"/>
      <c r="F1" s="406"/>
      <c r="G1" s="406"/>
    </row>
    <row r="2" spans="1:8" ht="25.5">
      <c r="A2" s="406" t="s">
        <v>213</v>
      </c>
      <c r="B2" s="406"/>
      <c r="C2" s="406"/>
      <c r="D2" s="406"/>
      <c r="E2" s="406"/>
      <c r="F2" s="406"/>
      <c r="G2" s="406"/>
    </row>
    <row r="3" spans="1:8" ht="17.25" thickBot="1">
      <c r="A3" s="1" t="s">
        <v>214</v>
      </c>
      <c r="F3" s="408" t="s">
        <v>215</v>
      </c>
      <c r="G3" s="408"/>
    </row>
    <row r="4" spans="1:8" s="29" customFormat="1" ht="17.25" thickTop="1">
      <c r="A4" s="500" t="s">
        <v>4</v>
      </c>
      <c r="B4" s="413" t="s">
        <v>216</v>
      </c>
      <c r="C4" s="414"/>
      <c r="D4" s="414"/>
      <c r="E4" s="414"/>
      <c r="F4" s="415"/>
      <c r="G4" s="174" t="s">
        <v>217</v>
      </c>
      <c r="H4" s="238"/>
    </row>
    <row r="5" spans="1:8" s="29" customFormat="1">
      <c r="A5" s="438"/>
      <c r="B5" s="445"/>
      <c r="C5" s="440"/>
      <c r="D5" s="440"/>
      <c r="E5" s="440"/>
      <c r="F5" s="441"/>
      <c r="G5" s="177" t="s">
        <v>218</v>
      </c>
      <c r="H5" s="238"/>
    </row>
    <row r="6" spans="1:8" s="29" customFormat="1" ht="27" customHeight="1">
      <c r="A6" s="438"/>
      <c r="B6" s="446" t="s">
        <v>219</v>
      </c>
      <c r="C6" s="465" t="s">
        <v>220</v>
      </c>
      <c r="D6" s="466"/>
      <c r="E6" s="446" t="s">
        <v>221</v>
      </c>
      <c r="F6" s="446" t="s">
        <v>222</v>
      </c>
      <c r="G6" s="239"/>
      <c r="H6" s="238"/>
    </row>
    <row r="7" spans="1:8" s="29" customFormat="1">
      <c r="A7" s="438"/>
      <c r="B7" s="404"/>
      <c r="C7" s="507" t="s">
        <v>4</v>
      </c>
      <c r="D7" s="179" t="s">
        <v>223</v>
      </c>
      <c r="E7" s="404"/>
      <c r="F7" s="404"/>
      <c r="G7" s="239"/>
      <c r="H7" s="238"/>
    </row>
    <row r="8" spans="1:8" s="29" customFormat="1">
      <c r="A8" s="439"/>
      <c r="B8" s="469"/>
      <c r="C8" s="508"/>
      <c r="D8" s="26" t="s">
        <v>224</v>
      </c>
      <c r="E8" s="469"/>
      <c r="F8" s="469"/>
      <c r="G8" s="240"/>
      <c r="H8" s="238"/>
    </row>
    <row r="9" spans="1:8" ht="23.25" customHeight="1">
      <c r="A9" s="95" t="s">
        <v>9</v>
      </c>
      <c r="B9" s="33">
        <v>574953</v>
      </c>
      <c r="C9" s="96">
        <v>387096</v>
      </c>
      <c r="D9" s="175">
        <v>94.3</v>
      </c>
      <c r="E9" s="96">
        <v>23434</v>
      </c>
      <c r="F9" s="96">
        <v>164423</v>
      </c>
      <c r="G9" s="96">
        <v>24240</v>
      </c>
    </row>
    <row r="10" spans="1:8" ht="23.25" customHeight="1">
      <c r="A10" s="95" t="s">
        <v>10</v>
      </c>
      <c r="B10" s="33">
        <v>590540</v>
      </c>
      <c r="C10" s="96">
        <v>403870</v>
      </c>
      <c r="D10" s="175">
        <v>94.5</v>
      </c>
      <c r="E10" s="96">
        <v>23434</v>
      </c>
      <c r="F10" s="96">
        <v>163236</v>
      </c>
      <c r="G10" s="96">
        <v>24240</v>
      </c>
    </row>
    <row r="11" spans="1:8" ht="23.25" customHeight="1">
      <c r="A11" s="95" t="s">
        <v>196</v>
      </c>
      <c r="B11" s="33">
        <v>600797</v>
      </c>
      <c r="C11" s="97">
        <v>414943</v>
      </c>
      <c r="D11" s="94">
        <v>98.7</v>
      </c>
      <c r="E11" s="97">
        <v>23434</v>
      </c>
      <c r="F11" s="97">
        <v>162420</v>
      </c>
      <c r="G11" s="97">
        <v>22150</v>
      </c>
    </row>
    <row r="12" spans="1:8" s="44" customFormat="1" ht="23.25" customHeight="1">
      <c r="A12" s="98" t="s">
        <v>197</v>
      </c>
      <c r="B12" s="241">
        <v>601219</v>
      </c>
      <c r="C12" s="242">
        <v>415365</v>
      </c>
      <c r="D12" s="243">
        <v>94.7</v>
      </c>
      <c r="E12" s="242">
        <v>23434</v>
      </c>
      <c r="F12" s="242">
        <v>162420</v>
      </c>
      <c r="G12" s="242">
        <v>22150</v>
      </c>
    </row>
    <row r="13" spans="1:8" ht="23.25" customHeight="1" thickBot="1">
      <c r="A13" s="208" t="s">
        <v>198</v>
      </c>
      <c r="B13" s="244">
        <v>603694</v>
      </c>
      <c r="C13" s="245">
        <v>417840</v>
      </c>
      <c r="D13" s="246">
        <v>94.7</v>
      </c>
      <c r="E13" s="245">
        <v>23434</v>
      </c>
      <c r="F13" s="245">
        <v>162420</v>
      </c>
      <c r="G13" s="245">
        <v>22150</v>
      </c>
    </row>
    <row r="14" spans="1:8" s="29" customFormat="1" ht="17.25" thickTop="1">
      <c r="A14" s="503"/>
      <c r="B14" s="413" t="s">
        <v>225</v>
      </c>
      <c r="C14" s="414"/>
      <c r="D14" s="414"/>
      <c r="E14" s="414"/>
      <c r="F14" s="414"/>
      <c r="G14" s="414"/>
    </row>
    <row r="15" spans="1:8" s="29" customFormat="1" ht="16.5" customHeight="1">
      <c r="A15" s="504"/>
      <c r="B15" s="435" t="s">
        <v>226</v>
      </c>
      <c r="C15" s="462"/>
      <c r="D15" s="462"/>
      <c r="E15" s="462"/>
      <c r="F15" s="462"/>
      <c r="G15" s="462"/>
    </row>
    <row r="16" spans="1:8" s="29" customFormat="1" ht="27" customHeight="1">
      <c r="A16" s="504"/>
      <c r="B16" s="506" t="s">
        <v>227</v>
      </c>
      <c r="C16" s="434" t="s">
        <v>220</v>
      </c>
      <c r="D16" s="459"/>
      <c r="E16" s="506" t="s">
        <v>228</v>
      </c>
      <c r="F16" s="477" t="s">
        <v>229</v>
      </c>
      <c r="G16" s="478"/>
    </row>
    <row r="17" spans="1:7" s="29" customFormat="1">
      <c r="A17" s="504"/>
      <c r="B17" s="404"/>
      <c r="C17" s="434"/>
      <c r="D17" s="459"/>
      <c r="E17" s="404"/>
      <c r="F17" s="434"/>
      <c r="G17" s="461"/>
    </row>
    <row r="18" spans="1:7" s="29" customFormat="1">
      <c r="A18" s="504"/>
      <c r="B18" s="404"/>
      <c r="C18" s="507" t="s">
        <v>4</v>
      </c>
      <c r="D18" s="179" t="s">
        <v>223</v>
      </c>
      <c r="E18" s="404"/>
      <c r="F18" s="434"/>
      <c r="G18" s="461"/>
    </row>
    <row r="19" spans="1:7" s="29" customFormat="1">
      <c r="A19" s="505"/>
      <c r="B19" s="469"/>
      <c r="C19" s="508"/>
      <c r="D19" s="26" t="s">
        <v>224</v>
      </c>
      <c r="E19" s="469"/>
      <c r="F19" s="435"/>
      <c r="G19" s="462"/>
    </row>
    <row r="20" spans="1:7" ht="23.25" customHeight="1">
      <c r="A20" s="247" t="s">
        <v>9</v>
      </c>
      <c r="B20" s="96">
        <v>37090</v>
      </c>
      <c r="C20" s="96">
        <v>37090</v>
      </c>
      <c r="D20" s="175">
        <v>100</v>
      </c>
      <c r="E20" s="175" t="s">
        <v>16</v>
      </c>
      <c r="F20" s="463" t="s">
        <v>210</v>
      </c>
      <c r="G20" s="463"/>
    </row>
    <row r="21" spans="1:7" ht="23.25" customHeight="1">
      <c r="A21" s="248" t="s">
        <v>10</v>
      </c>
      <c r="B21" s="96">
        <v>37090</v>
      </c>
      <c r="C21" s="96">
        <v>37090</v>
      </c>
      <c r="D21" s="175">
        <v>100</v>
      </c>
      <c r="E21" s="175" t="s">
        <v>16</v>
      </c>
      <c r="F21" s="496" t="s">
        <v>210</v>
      </c>
      <c r="G21" s="496"/>
    </row>
    <row r="22" spans="1:7" ht="23.25" customHeight="1">
      <c r="A22" s="247" t="s">
        <v>230</v>
      </c>
      <c r="B22" s="97">
        <v>37090</v>
      </c>
      <c r="C22" s="97">
        <v>37090</v>
      </c>
      <c r="D22" s="94">
        <v>100</v>
      </c>
      <c r="E22" s="94" t="s">
        <v>210</v>
      </c>
      <c r="F22" s="497" t="s">
        <v>210</v>
      </c>
      <c r="G22" s="497"/>
    </row>
    <row r="23" spans="1:7" s="44" customFormat="1" ht="23.25" customHeight="1">
      <c r="A23" s="249" t="s">
        <v>197</v>
      </c>
      <c r="B23" s="242">
        <v>37090</v>
      </c>
      <c r="C23" s="242">
        <v>37090</v>
      </c>
      <c r="D23" s="243">
        <v>100</v>
      </c>
      <c r="E23" s="243" t="s">
        <v>210</v>
      </c>
      <c r="F23" s="498" t="s">
        <v>210</v>
      </c>
      <c r="G23" s="498"/>
    </row>
    <row r="24" spans="1:7" ht="23.25" customHeight="1" thickBot="1">
      <c r="A24" s="250" t="s">
        <v>198</v>
      </c>
      <c r="B24" s="245">
        <v>37090</v>
      </c>
      <c r="C24" s="245">
        <v>37090</v>
      </c>
      <c r="D24" s="246">
        <v>100</v>
      </c>
      <c r="E24" s="246" t="s">
        <v>16</v>
      </c>
      <c r="F24" s="499" t="s">
        <v>16</v>
      </c>
      <c r="G24" s="499"/>
    </row>
    <row r="25" spans="1:7" s="29" customFormat="1" ht="21.75" customHeight="1" thickTop="1">
      <c r="A25" s="500" t="s">
        <v>4</v>
      </c>
      <c r="B25" s="501" t="s">
        <v>231</v>
      </c>
      <c r="C25" s="502"/>
      <c r="D25" s="502"/>
      <c r="E25" s="502"/>
      <c r="F25" s="502"/>
      <c r="G25" s="502"/>
    </row>
    <row r="26" spans="1:7" s="29" customFormat="1">
      <c r="A26" s="438"/>
      <c r="B26" s="171" t="s">
        <v>232</v>
      </c>
      <c r="C26" s="434" t="s">
        <v>220</v>
      </c>
      <c r="D26" s="459"/>
      <c r="E26" s="171" t="s">
        <v>233</v>
      </c>
      <c r="F26" s="434" t="s">
        <v>234</v>
      </c>
      <c r="G26" s="461"/>
    </row>
    <row r="27" spans="1:7" s="29" customFormat="1" ht="25.5" customHeight="1">
      <c r="A27" s="439"/>
      <c r="B27" s="26" t="s">
        <v>235</v>
      </c>
      <c r="C27" s="251" t="s">
        <v>4</v>
      </c>
      <c r="D27" s="252" t="s">
        <v>236</v>
      </c>
      <c r="E27" s="26" t="s">
        <v>237</v>
      </c>
      <c r="F27" s="435" t="s">
        <v>238</v>
      </c>
      <c r="G27" s="462"/>
    </row>
    <row r="28" spans="1:7" ht="23.25" customHeight="1">
      <c r="A28" s="95" t="s">
        <v>9</v>
      </c>
      <c r="B28" s="33">
        <v>513623</v>
      </c>
      <c r="C28" s="96">
        <v>325766</v>
      </c>
      <c r="D28" s="175">
        <v>93.2</v>
      </c>
      <c r="E28" s="96">
        <v>23434</v>
      </c>
      <c r="F28" s="491">
        <v>164423</v>
      </c>
      <c r="G28" s="491"/>
    </row>
    <row r="29" spans="1:7" ht="23.25" customHeight="1">
      <c r="A29" s="95" t="s">
        <v>10</v>
      </c>
      <c r="B29" s="33">
        <v>529210</v>
      </c>
      <c r="C29" s="96">
        <v>342540</v>
      </c>
      <c r="D29" s="175">
        <v>93.6</v>
      </c>
      <c r="E29" s="96">
        <v>23434</v>
      </c>
      <c r="F29" s="492">
        <v>163236</v>
      </c>
      <c r="G29" s="492"/>
    </row>
    <row r="30" spans="1:7" ht="23.25" customHeight="1">
      <c r="A30" s="95" t="s">
        <v>196</v>
      </c>
      <c r="B30" s="33">
        <v>541557</v>
      </c>
      <c r="C30" s="97">
        <v>355703</v>
      </c>
      <c r="D30" s="94">
        <v>98.4</v>
      </c>
      <c r="E30" s="97">
        <v>23434</v>
      </c>
      <c r="F30" s="493">
        <v>162420</v>
      </c>
      <c r="G30" s="493"/>
    </row>
    <row r="31" spans="1:7" s="44" customFormat="1" ht="23.25" customHeight="1">
      <c r="A31" s="98" t="s">
        <v>197</v>
      </c>
      <c r="B31" s="241">
        <v>541979</v>
      </c>
      <c r="C31" s="242">
        <v>356125</v>
      </c>
      <c r="D31" s="243">
        <v>93.8</v>
      </c>
      <c r="E31" s="242">
        <v>23434</v>
      </c>
      <c r="F31" s="494">
        <v>162420</v>
      </c>
      <c r="G31" s="494"/>
    </row>
    <row r="32" spans="1:7" ht="23.25" customHeight="1" thickBot="1">
      <c r="A32" s="208" t="s">
        <v>198</v>
      </c>
      <c r="B32" s="244">
        <v>544454</v>
      </c>
      <c r="C32" s="245">
        <v>358600</v>
      </c>
      <c r="D32" s="246">
        <v>93.8</v>
      </c>
      <c r="E32" s="245">
        <v>23434</v>
      </c>
      <c r="F32" s="495">
        <v>162420</v>
      </c>
      <c r="G32" s="495"/>
    </row>
    <row r="33" spans="1:1" ht="17.25" thickTop="1">
      <c r="A33" s="11" t="s">
        <v>239</v>
      </c>
    </row>
  </sheetData>
  <mergeCells count="33">
    <mergeCell ref="A1:G1"/>
    <mergeCell ref="A2:G2"/>
    <mergeCell ref="F3:G3"/>
    <mergeCell ref="A4:A8"/>
    <mergeCell ref="B4:F5"/>
    <mergeCell ref="B6:B8"/>
    <mergeCell ref="C6:D6"/>
    <mergeCell ref="E6:E8"/>
    <mergeCell ref="F6:F8"/>
    <mergeCell ref="C7:C8"/>
    <mergeCell ref="A14:A19"/>
    <mergeCell ref="B14:G14"/>
    <mergeCell ref="B15:G15"/>
    <mergeCell ref="B16:B19"/>
    <mergeCell ref="C16:D17"/>
    <mergeCell ref="E16:E19"/>
    <mergeCell ref="F16:G19"/>
    <mergeCell ref="C18:C19"/>
    <mergeCell ref="A25:A27"/>
    <mergeCell ref="B25:G25"/>
    <mergeCell ref="C26:D26"/>
    <mergeCell ref="F26:G26"/>
    <mergeCell ref="F27:G27"/>
    <mergeCell ref="F20:G20"/>
    <mergeCell ref="F21:G21"/>
    <mergeCell ref="F22:G22"/>
    <mergeCell ref="F23:G23"/>
    <mergeCell ref="F24:G24"/>
    <mergeCell ref="F28:G28"/>
    <mergeCell ref="F29:G29"/>
    <mergeCell ref="F30:G30"/>
    <mergeCell ref="F31:G31"/>
    <mergeCell ref="F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topLeftCell="A10" zoomScale="115" zoomScaleNormal="100" zoomScaleSheetLayoutView="115" workbookViewId="0">
      <selection activeCell="S28" sqref="S28"/>
    </sheetView>
  </sheetViews>
  <sheetFormatPr defaultRowHeight="16.5"/>
  <cols>
    <col min="1" max="1" width="4.75" customWidth="1"/>
    <col min="2" max="2" width="4.5" customWidth="1"/>
    <col min="3" max="3" width="6.5" customWidth="1"/>
    <col min="4" max="4" width="8.875" customWidth="1"/>
    <col min="5" max="6" width="4.375" customWidth="1"/>
    <col min="7" max="7" width="6.75" customWidth="1"/>
    <col min="8" max="8" width="4.125" customWidth="1"/>
    <col min="9" max="9" width="6.125" bestFit="1" customWidth="1"/>
    <col min="10" max="10" width="7.625" customWidth="1"/>
    <col min="11" max="16" width="3.25" customWidth="1"/>
    <col min="17" max="17" width="6.25" customWidth="1"/>
  </cols>
  <sheetData>
    <row r="1" spans="1:17" ht="25.5">
      <c r="A1" s="442" t="s">
        <v>305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</row>
    <row r="2" spans="1:17" ht="19.5">
      <c r="A2" s="407" t="s">
        <v>306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7.25" thickBot="1">
      <c r="A3" s="1" t="s">
        <v>307</v>
      </c>
      <c r="L3" s="515" t="s">
        <v>308</v>
      </c>
      <c r="M3" s="515"/>
      <c r="N3" s="515"/>
      <c r="O3" s="515"/>
      <c r="P3" s="515"/>
      <c r="Q3" s="515"/>
    </row>
    <row r="4" spans="1:17" ht="17.25" thickTop="1">
      <c r="A4" s="409" t="s">
        <v>4</v>
      </c>
      <c r="B4" s="413" t="s">
        <v>309</v>
      </c>
      <c r="C4" s="414"/>
      <c r="D4" s="415"/>
      <c r="E4" s="413" t="s">
        <v>310</v>
      </c>
      <c r="F4" s="414"/>
      <c r="G4" s="415"/>
      <c r="H4" s="413" t="s">
        <v>311</v>
      </c>
      <c r="I4" s="414"/>
      <c r="J4" s="415"/>
      <c r="K4" s="413" t="s">
        <v>312</v>
      </c>
      <c r="L4" s="414"/>
      <c r="M4" s="415"/>
      <c r="N4" s="516" t="s">
        <v>313</v>
      </c>
      <c r="O4" s="517"/>
      <c r="P4" s="517"/>
      <c r="Q4" s="517"/>
    </row>
    <row r="5" spans="1:17" ht="29.25" customHeight="1">
      <c r="A5" s="410"/>
      <c r="B5" s="434" t="s">
        <v>314</v>
      </c>
      <c r="C5" s="461"/>
      <c r="D5" s="459"/>
      <c r="E5" s="434" t="s">
        <v>315</v>
      </c>
      <c r="F5" s="461"/>
      <c r="G5" s="459"/>
      <c r="H5" s="434" t="s">
        <v>316</v>
      </c>
      <c r="I5" s="461"/>
      <c r="J5" s="459"/>
      <c r="K5" s="434" t="s">
        <v>317</v>
      </c>
      <c r="L5" s="461"/>
      <c r="M5" s="459"/>
      <c r="N5" s="435" t="s">
        <v>318</v>
      </c>
      <c r="O5" s="462"/>
      <c r="P5" s="462"/>
      <c r="Q5" s="462"/>
    </row>
    <row r="6" spans="1:17">
      <c r="A6" s="410"/>
      <c r="B6" s="179" t="s">
        <v>319</v>
      </c>
      <c r="C6" s="179" t="s">
        <v>320</v>
      </c>
      <c r="D6" s="179" t="s">
        <v>321</v>
      </c>
      <c r="E6" s="446" t="s">
        <v>319</v>
      </c>
      <c r="F6" s="446" t="s">
        <v>320</v>
      </c>
      <c r="G6" s="446" t="s">
        <v>321</v>
      </c>
      <c r="H6" s="446" t="s">
        <v>319</v>
      </c>
      <c r="I6" s="446" t="s">
        <v>320</v>
      </c>
      <c r="J6" s="446" t="s">
        <v>321</v>
      </c>
      <c r="K6" s="446" t="s">
        <v>319</v>
      </c>
      <c r="L6" s="446" t="s">
        <v>320</v>
      </c>
      <c r="M6" s="446" t="s">
        <v>321</v>
      </c>
      <c r="N6" s="404" t="s">
        <v>319</v>
      </c>
      <c r="O6" s="404" t="s">
        <v>320</v>
      </c>
      <c r="P6" s="434" t="s">
        <v>321</v>
      </c>
      <c r="Q6" s="461"/>
    </row>
    <row r="7" spans="1:17" ht="28.5" customHeight="1">
      <c r="A7" s="514"/>
      <c r="B7" s="26" t="s">
        <v>252</v>
      </c>
      <c r="C7" s="26" t="s">
        <v>235</v>
      </c>
      <c r="D7" s="26" t="s">
        <v>322</v>
      </c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35"/>
      <c r="Q7" s="462"/>
    </row>
    <row r="8" spans="1:17" ht="35.25" customHeight="1">
      <c r="A8" s="272">
        <v>2013</v>
      </c>
      <c r="B8" s="176">
        <v>13</v>
      </c>
      <c r="C8" s="175">
        <v>361.5</v>
      </c>
      <c r="D8" s="273">
        <v>1760.2</v>
      </c>
      <c r="E8" s="175">
        <v>2</v>
      </c>
      <c r="F8" s="175">
        <v>54</v>
      </c>
      <c r="G8" s="175">
        <v>187.5</v>
      </c>
      <c r="H8" s="175">
        <v>1</v>
      </c>
      <c r="I8" s="175">
        <v>40</v>
      </c>
      <c r="J8" s="175">
        <v>600</v>
      </c>
      <c r="K8" s="175" t="s">
        <v>16</v>
      </c>
      <c r="L8" s="175" t="s">
        <v>16</v>
      </c>
      <c r="M8" s="175" t="s">
        <v>16</v>
      </c>
      <c r="N8" s="175" t="s">
        <v>16</v>
      </c>
      <c r="O8" s="175" t="s">
        <v>16</v>
      </c>
      <c r="P8" s="463" t="s">
        <v>16</v>
      </c>
      <c r="Q8" s="463"/>
    </row>
    <row r="9" spans="1:17" ht="35.25" customHeight="1">
      <c r="A9" s="272">
        <v>2014</v>
      </c>
      <c r="B9" s="176">
        <v>13</v>
      </c>
      <c r="C9" s="175">
        <v>361.5</v>
      </c>
      <c r="D9" s="273">
        <v>1760.2</v>
      </c>
      <c r="E9" s="175">
        <v>2</v>
      </c>
      <c r="F9" s="175">
        <v>54</v>
      </c>
      <c r="G9" s="175">
        <v>187.5</v>
      </c>
      <c r="H9" s="175">
        <v>1</v>
      </c>
      <c r="I9" s="175">
        <v>40</v>
      </c>
      <c r="J9" s="175">
        <v>600</v>
      </c>
      <c r="K9" s="175" t="s">
        <v>16</v>
      </c>
      <c r="L9" s="175" t="s">
        <v>16</v>
      </c>
      <c r="M9" s="175" t="s">
        <v>16</v>
      </c>
      <c r="N9" s="175" t="s">
        <v>16</v>
      </c>
      <c r="O9" s="175" t="s">
        <v>16</v>
      </c>
      <c r="P9" s="444" t="s">
        <v>16</v>
      </c>
      <c r="Q9" s="444"/>
    </row>
    <row r="10" spans="1:17" ht="35.25" customHeight="1">
      <c r="A10" s="272">
        <v>2015</v>
      </c>
      <c r="B10" s="176">
        <v>13</v>
      </c>
      <c r="C10" s="94">
        <v>361.5</v>
      </c>
      <c r="D10" s="274">
        <v>1760.2</v>
      </c>
      <c r="E10" s="94">
        <v>2</v>
      </c>
      <c r="F10" s="94">
        <v>54</v>
      </c>
      <c r="G10" s="94">
        <v>187.5</v>
      </c>
      <c r="H10" s="94">
        <v>2</v>
      </c>
      <c r="I10" s="94">
        <v>56.6</v>
      </c>
      <c r="J10" s="94">
        <v>782.6</v>
      </c>
      <c r="K10" s="94" t="s">
        <v>75</v>
      </c>
      <c r="L10" s="94" t="s">
        <v>75</v>
      </c>
      <c r="M10" s="94" t="s">
        <v>75</v>
      </c>
      <c r="N10" s="94" t="s">
        <v>75</v>
      </c>
      <c r="O10" s="94" t="s">
        <v>75</v>
      </c>
      <c r="P10" s="497" t="s">
        <v>75</v>
      </c>
      <c r="Q10" s="497"/>
    </row>
    <row r="11" spans="1:17" s="44" customFormat="1" ht="35.25" customHeight="1">
      <c r="A11" s="275">
        <v>2016</v>
      </c>
      <c r="B11" s="235">
        <v>13</v>
      </c>
      <c r="C11" s="123">
        <v>361.5</v>
      </c>
      <c r="D11" s="276">
        <v>1760.2</v>
      </c>
      <c r="E11" s="123">
        <v>2</v>
      </c>
      <c r="F11" s="123">
        <v>54</v>
      </c>
      <c r="G11" s="123">
        <v>187.5</v>
      </c>
      <c r="H11" s="123">
        <v>2</v>
      </c>
      <c r="I11" s="123">
        <v>56.6</v>
      </c>
      <c r="J11" s="123">
        <v>782.6</v>
      </c>
      <c r="K11" s="123" t="s">
        <v>75</v>
      </c>
      <c r="L11" s="123" t="s">
        <v>75</v>
      </c>
      <c r="M11" s="123" t="s">
        <v>75</v>
      </c>
      <c r="N11" s="123" t="s">
        <v>75</v>
      </c>
      <c r="O11" s="123" t="s">
        <v>75</v>
      </c>
      <c r="P11" s="512" t="s">
        <v>75</v>
      </c>
      <c r="Q11" s="512"/>
    </row>
    <row r="12" spans="1:17" ht="35.25" customHeight="1" thickBot="1">
      <c r="A12" s="277">
        <v>2017</v>
      </c>
      <c r="B12" s="278">
        <v>12</v>
      </c>
      <c r="C12" s="279">
        <v>431.1</v>
      </c>
      <c r="D12" s="280">
        <v>2568</v>
      </c>
      <c r="E12" s="279">
        <v>2</v>
      </c>
      <c r="F12" s="279">
        <v>54</v>
      </c>
      <c r="G12" s="279">
        <v>187.5</v>
      </c>
      <c r="H12" s="279">
        <v>3</v>
      </c>
      <c r="I12" s="281">
        <v>81.7</v>
      </c>
      <c r="J12" s="279">
        <v>1042.0999999999999</v>
      </c>
      <c r="K12" s="282"/>
      <c r="L12" s="282"/>
      <c r="M12" s="282"/>
      <c r="N12" s="282"/>
      <c r="O12" s="282"/>
      <c r="P12" s="513"/>
      <c r="Q12" s="513"/>
    </row>
    <row r="13" spans="1:17" ht="18" thickTop="1" thickBot="1">
      <c r="A13" s="232" t="s">
        <v>4</v>
      </c>
    </row>
    <row r="14" spans="1:17" ht="26.25" customHeight="1" thickTop="1">
      <c r="A14" s="409" t="s">
        <v>4</v>
      </c>
      <c r="B14" s="413" t="s">
        <v>323</v>
      </c>
      <c r="C14" s="414"/>
      <c r="D14" s="415"/>
      <c r="E14" s="413" t="s">
        <v>324</v>
      </c>
      <c r="F14" s="414"/>
      <c r="G14" s="415"/>
      <c r="H14" s="413" t="s">
        <v>325</v>
      </c>
      <c r="I14" s="414"/>
      <c r="J14" s="415"/>
      <c r="K14" s="413" t="s">
        <v>326</v>
      </c>
      <c r="L14" s="414"/>
      <c r="M14" s="414"/>
      <c r="N14" s="414"/>
      <c r="O14" s="414"/>
      <c r="P14" s="415"/>
      <c r="Q14" s="413" t="s">
        <v>327</v>
      </c>
    </row>
    <row r="15" spans="1:17" ht="26.25" customHeight="1">
      <c r="A15" s="410"/>
      <c r="B15" s="445" t="s">
        <v>328</v>
      </c>
      <c r="C15" s="440"/>
      <c r="D15" s="441"/>
      <c r="E15" s="445"/>
      <c r="F15" s="440"/>
      <c r="G15" s="441"/>
      <c r="H15" s="445"/>
      <c r="I15" s="440"/>
      <c r="J15" s="441"/>
      <c r="K15" s="445" t="s">
        <v>329</v>
      </c>
      <c r="L15" s="440"/>
      <c r="M15" s="440"/>
      <c r="N15" s="440"/>
      <c r="O15" s="440"/>
      <c r="P15" s="441"/>
      <c r="Q15" s="445"/>
    </row>
    <row r="16" spans="1:17" ht="29.25" customHeight="1">
      <c r="A16" s="514"/>
      <c r="B16" s="252" t="s">
        <v>250</v>
      </c>
      <c r="C16" s="252" t="s">
        <v>251</v>
      </c>
      <c r="D16" s="252" t="s">
        <v>330</v>
      </c>
      <c r="E16" s="252" t="s">
        <v>250</v>
      </c>
      <c r="F16" s="252" t="s">
        <v>251</v>
      </c>
      <c r="G16" s="252" t="s">
        <v>330</v>
      </c>
      <c r="H16" s="252" t="s">
        <v>250</v>
      </c>
      <c r="I16" s="252" t="s">
        <v>251</v>
      </c>
      <c r="J16" s="252" t="s">
        <v>330</v>
      </c>
      <c r="K16" s="449" t="s">
        <v>250</v>
      </c>
      <c r="L16" s="451"/>
      <c r="M16" s="449" t="s">
        <v>331</v>
      </c>
      <c r="N16" s="451"/>
      <c r="O16" s="449" t="s">
        <v>332</v>
      </c>
      <c r="P16" s="451"/>
      <c r="Q16" s="180" t="s">
        <v>319</v>
      </c>
    </row>
    <row r="17" spans="1:17" ht="35.25" customHeight="1">
      <c r="A17" s="283">
        <v>2013</v>
      </c>
      <c r="B17" s="175">
        <v>8</v>
      </c>
      <c r="C17" s="96">
        <v>10855</v>
      </c>
      <c r="D17" s="273">
        <v>118072</v>
      </c>
      <c r="E17" s="175" t="s">
        <v>16</v>
      </c>
      <c r="F17" s="175" t="s">
        <v>16</v>
      </c>
      <c r="G17" s="175" t="s">
        <v>16</v>
      </c>
      <c r="H17" s="175" t="s">
        <v>16</v>
      </c>
      <c r="I17" s="175" t="s">
        <v>16</v>
      </c>
      <c r="J17" s="175" t="s">
        <v>16</v>
      </c>
      <c r="K17" s="511" t="s">
        <v>16</v>
      </c>
      <c r="L17" s="511"/>
      <c r="M17" s="511" t="s">
        <v>16</v>
      </c>
      <c r="N17" s="511"/>
      <c r="O17" s="511" t="s">
        <v>16</v>
      </c>
      <c r="P17" s="511"/>
      <c r="Q17" s="96">
        <v>11738</v>
      </c>
    </row>
    <row r="18" spans="1:17" ht="35.25" customHeight="1">
      <c r="A18" s="283">
        <v>2014</v>
      </c>
      <c r="B18" s="176">
        <v>10</v>
      </c>
      <c r="C18" s="96">
        <v>11191</v>
      </c>
      <c r="D18" s="96">
        <v>120928</v>
      </c>
      <c r="E18" s="175" t="s">
        <v>16</v>
      </c>
      <c r="F18" s="175" t="s">
        <v>16</v>
      </c>
      <c r="G18" s="175" t="s">
        <v>16</v>
      </c>
      <c r="H18" s="175" t="s">
        <v>16</v>
      </c>
      <c r="I18" s="175" t="s">
        <v>16</v>
      </c>
      <c r="J18" s="175" t="s">
        <v>16</v>
      </c>
      <c r="K18" s="444" t="s">
        <v>16</v>
      </c>
      <c r="L18" s="444"/>
      <c r="M18" s="444" t="s">
        <v>16</v>
      </c>
      <c r="N18" s="444"/>
      <c r="O18" s="444" t="s">
        <v>16</v>
      </c>
      <c r="P18" s="444"/>
      <c r="Q18" s="96">
        <v>13290</v>
      </c>
    </row>
    <row r="19" spans="1:17" ht="35.25" customHeight="1">
      <c r="A19" s="283">
        <v>2015</v>
      </c>
      <c r="B19" s="94">
        <v>10</v>
      </c>
      <c r="C19" s="97">
        <v>11191</v>
      </c>
      <c r="D19" s="97">
        <v>120928.3</v>
      </c>
      <c r="E19" s="94" t="s">
        <v>75</v>
      </c>
      <c r="F19" s="94" t="s">
        <v>75</v>
      </c>
      <c r="G19" s="94" t="s">
        <v>75</v>
      </c>
      <c r="H19" s="94" t="s">
        <v>75</v>
      </c>
      <c r="I19" s="94" t="s">
        <v>75</v>
      </c>
      <c r="J19" s="94" t="s">
        <v>75</v>
      </c>
      <c r="K19" s="497" t="s">
        <v>16</v>
      </c>
      <c r="L19" s="497"/>
      <c r="M19" s="497" t="s">
        <v>16</v>
      </c>
      <c r="N19" s="497"/>
      <c r="O19" s="497" t="s">
        <v>16</v>
      </c>
      <c r="P19" s="497"/>
      <c r="Q19" s="97">
        <v>14058</v>
      </c>
    </row>
    <row r="20" spans="1:17" s="44" customFormat="1" ht="35.25" customHeight="1">
      <c r="A20" s="284">
        <v>2016</v>
      </c>
      <c r="B20" s="233">
        <v>10</v>
      </c>
      <c r="C20" s="116">
        <v>11191</v>
      </c>
      <c r="D20" s="116">
        <v>120928.3</v>
      </c>
      <c r="E20" s="234" t="s">
        <v>75</v>
      </c>
      <c r="F20" s="234" t="s">
        <v>75</v>
      </c>
      <c r="G20" s="234" t="s">
        <v>75</v>
      </c>
      <c r="H20" s="234" t="s">
        <v>75</v>
      </c>
      <c r="I20" s="234" t="s">
        <v>75</v>
      </c>
      <c r="J20" s="234" t="s">
        <v>75</v>
      </c>
      <c r="K20" s="510" t="s">
        <v>75</v>
      </c>
      <c r="L20" s="510"/>
      <c r="M20" s="510" t="s">
        <v>75</v>
      </c>
      <c r="N20" s="510"/>
      <c r="O20" s="510" t="s">
        <v>75</v>
      </c>
      <c r="P20" s="510"/>
      <c r="Q20" s="225">
        <v>14383</v>
      </c>
    </row>
    <row r="21" spans="1:17" ht="35.25" customHeight="1" thickBot="1">
      <c r="A21" s="285">
        <v>2017</v>
      </c>
      <c r="B21" s="286">
        <v>10</v>
      </c>
      <c r="C21" s="287">
        <v>11191</v>
      </c>
      <c r="D21" s="287">
        <v>120928</v>
      </c>
      <c r="E21" s="282" t="s">
        <v>75</v>
      </c>
      <c r="F21" s="282" t="s">
        <v>210</v>
      </c>
      <c r="G21" s="282" t="s">
        <v>75</v>
      </c>
      <c r="H21" s="282" t="s">
        <v>75</v>
      </c>
      <c r="I21" s="282" t="s">
        <v>75</v>
      </c>
      <c r="J21" s="282" t="s">
        <v>75</v>
      </c>
      <c r="K21" s="509" t="s">
        <v>75</v>
      </c>
      <c r="L21" s="509"/>
      <c r="M21" s="509" t="s">
        <v>75</v>
      </c>
      <c r="N21" s="509"/>
      <c r="O21" s="509" t="s">
        <v>75</v>
      </c>
      <c r="P21" s="509"/>
      <c r="Q21" s="288">
        <v>14465</v>
      </c>
    </row>
    <row r="22" spans="1:17" ht="17.25" thickTop="1">
      <c r="A22" s="289"/>
    </row>
    <row r="23" spans="1:17">
      <c r="A23" s="11" t="s">
        <v>333</v>
      </c>
    </row>
    <row r="24" spans="1:17">
      <c r="A24" s="11" t="s">
        <v>334</v>
      </c>
    </row>
    <row r="25" spans="1:17">
      <c r="A25" s="11" t="s">
        <v>335</v>
      </c>
    </row>
    <row r="26" spans="1:17">
      <c r="A26" s="11" t="s">
        <v>336</v>
      </c>
    </row>
    <row r="27" spans="1:17">
      <c r="A27" s="11" t="s">
        <v>337</v>
      </c>
    </row>
  </sheetData>
  <mergeCells count="57">
    <mergeCell ref="A1:Q1"/>
    <mergeCell ref="A2:Q2"/>
    <mergeCell ref="L3:Q3"/>
    <mergeCell ref="A4:A7"/>
    <mergeCell ref="B4:D4"/>
    <mergeCell ref="E4:G4"/>
    <mergeCell ref="H4:J4"/>
    <mergeCell ref="K4:M4"/>
    <mergeCell ref="N4:Q4"/>
    <mergeCell ref="B5:D5"/>
    <mergeCell ref="P6:Q7"/>
    <mergeCell ref="E5:G5"/>
    <mergeCell ref="H5:J5"/>
    <mergeCell ref="K5:M5"/>
    <mergeCell ref="N5:Q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4:A16"/>
    <mergeCell ref="B14:D14"/>
    <mergeCell ref="E14:G15"/>
    <mergeCell ref="H14:J15"/>
    <mergeCell ref="K14:P14"/>
    <mergeCell ref="P8:Q8"/>
    <mergeCell ref="P9:Q9"/>
    <mergeCell ref="P10:Q10"/>
    <mergeCell ref="P11:Q11"/>
    <mergeCell ref="P12:Q12"/>
    <mergeCell ref="Q14:Q15"/>
    <mergeCell ref="B15:D15"/>
    <mergeCell ref="K15:P15"/>
    <mergeCell ref="K16:L16"/>
    <mergeCell ref="M16:N16"/>
    <mergeCell ref="O16:P16"/>
    <mergeCell ref="K17:L17"/>
    <mergeCell ref="M17:N17"/>
    <mergeCell ref="O17:P17"/>
    <mergeCell ref="K18:L18"/>
    <mergeCell ref="M18:N18"/>
    <mergeCell ref="O18:P18"/>
    <mergeCell ref="K21:L21"/>
    <mergeCell ref="M21:N21"/>
    <mergeCell ref="O21:P21"/>
    <mergeCell ref="K19:L19"/>
    <mergeCell ref="M19:N19"/>
    <mergeCell ref="O19:P19"/>
    <mergeCell ref="K20:L20"/>
    <mergeCell ref="M20:N20"/>
    <mergeCell ref="O20:P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topLeftCell="A16" zoomScale="115" zoomScaleNormal="100" zoomScaleSheetLayoutView="115" workbookViewId="0">
      <selection activeCell="Q33" sqref="Q33"/>
    </sheetView>
  </sheetViews>
  <sheetFormatPr defaultRowHeight="16.5"/>
  <cols>
    <col min="2" max="10" width="5.5" customWidth="1"/>
    <col min="11" max="12" width="4.375" customWidth="1"/>
    <col min="13" max="13" width="5.5" customWidth="1"/>
    <col min="14" max="14" width="6.25" customWidth="1"/>
  </cols>
  <sheetData>
    <row r="1" spans="1:14" ht="25.5">
      <c r="A1" s="406" t="s">
        <v>240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9.5">
      <c r="A2" s="407" t="s">
        <v>241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7.25" thickBot="1">
      <c r="A3" s="1" t="s">
        <v>242</v>
      </c>
      <c r="L3" s="408" t="s">
        <v>243</v>
      </c>
      <c r="M3" s="408"/>
      <c r="N3" s="408"/>
    </row>
    <row r="4" spans="1:14" s="29" customFormat="1" ht="17.25" thickTop="1">
      <c r="A4" s="500" t="s">
        <v>4</v>
      </c>
      <c r="B4" s="413" t="s">
        <v>244</v>
      </c>
      <c r="C4" s="414"/>
      <c r="D4" s="414"/>
      <c r="E4" s="415"/>
      <c r="F4" s="413" t="s">
        <v>245</v>
      </c>
      <c r="G4" s="414"/>
      <c r="H4" s="414"/>
      <c r="I4" s="414"/>
      <c r="J4" s="415"/>
      <c r="K4" s="413" t="s">
        <v>246</v>
      </c>
      <c r="L4" s="414"/>
      <c r="M4" s="414"/>
      <c r="N4" s="414"/>
    </row>
    <row r="5" spans="1:14" s="29" customFormat="1">
      <c r="A5" s="438"/>
      <c r="B5" s="445" t="s">
        <v>247</v>
      </c>
      <c r="C5" s="440"/>
      <c r="D5" s="440"/>
      <c r="E5" s="441"/>
      <c r="F5" s="445" t="s">
        <v>248</v>
      </c>
      <c r="G5" s="440"/>
      <c r="H5" s="440"/>
      <c r="I5" s="440"/>
      <c r="J5" s="441"/>
      <c r="K5" s="445" t="s">
        <v>249</v>
      </c>
      <c r="L5" s="440"/>
      <c r="M5" s="440"/>
      <c r="N5" s="440"/>
    </row>
    <row r="6" spans="1:14" s="29" customFormat="1">
      <c r="A6" s="438"/>
      <c r="B6" s="465" t="s">
        <v>250</v>
      </c>
      <c r="C6" s="466"/>
      <c r="D6" s="465" t="s">
        <v>251</v>
      </c>
      <c r="E6" s="466"/>
      <c r="F6" s="465" t="s">
        <v>250</v>
      </c>
      <c r="G6" s="466"/>
      <c r="H6" s="465" t="s">
        <v>251</v>
      </c>
      <c r="I6" s="467"/>
      <c r="J6" s="466"/>
      <c r="K6" s="465" t="s">
        <v>250</v>
      </c>
      <c r="L6" s="466"/>
      <c r="M6" s="465" t="s">
        <v>251</v>
      </c>
      <c r="N6" s="467"/>
    </row>
    <row r="7" spans="1:14" s="29" customFormat="1">
      <c r="A7" s="439"/>
      <c r="B7" s="445" t="s">
        <v>252</v>
      </c>
      <c r="C7" s="441"/>
      <c r="D7" s="445" t="s">
        <v>235</v>
      </c>
      <c r="E7" s="441"/>
      <c r="F7" s="445" t="s">
        <v>252</v>
      </c>
      <c r="G7" s="441"/>
      <c r="H7" s="445" t="s">
        <v>235</v>
      </c>
      <c r="I7" s="440"/>
      <c r="J7" s="441"/>
      <c r="K7" s="445" t="s">
        <v>252</v>
      </c>
      <c r="L7" s="441"/>
      <c r="M7" s="445" t="s">
        <v>235</v>
      </c>
      <c r="N7" s="440"/>
    </row>
    <row r="8" spans="1:14" ht="71.25" customHeight="1">
      <c r="A8" s="95" t="s">
        <v>10</v>
      </c>
      <c r="B8" s="539">
        <v>123</v>
      </c>
      <c r="C8" s="511"/>
      <c r="D8" s="526">
        <v>10136.700000000001</v>
      </c>
      <c r="E8" s="526"/>
      <c r="F8" s="511">
        <v>44</v>
      </c>
      <c r="G8" s="511"/>
      <c r="H8" s="526">
        <v>6582.2</v>
      </c>
      <c r="I8" s="526"/>
      <c r="J8" s="526"/>
      <c r="K8" s="511">
        <v>14</v>
      </c>
      <c r="L8" s="511"/>
      <c r="M8" s="526">
        <v>1069.5999999999999</v>
      </c>
      <c r="N8" s="526"/>
    </row>
    <row r="9" spans="1:14" ht="71.25" customHeight="1">
      <c r="A9" s="95" t="s">
        <v>196</v>
      </c>
      <c r="B9" s="443">
        <f>SUM(F9,K9,B19,E19,I19,L19)</f>
        <v>127</v>
      </c>
      <c r="C9" s="497"/>
      <c r="D9" s="522">
        <f>SUM(H9,M9,C19,G19,J19,N19)</f>
        <v>11022.199999999999</v>
      </c>
      <c r="E9" s="522"/>
      <c r="F9" s="497">
        <v>44</v>
      </c>
      <c r="G9" s="497"/>
      <c r="H9" s="521">
        <v>6582.2</v>
      </c>
      <c r="I9" s="521"/>
      <c r="J9" s="521"/>
      <c r="K9" s="497">
        <v>14</v>
      </c>
      <c r="L9" s="497"/>
      <c r="M9" s="522">
        <v>1069.5999999999999</v>
      </c>
      <c r="N9" s="522"/>
    </row>
    <row r="10" spans="1:14" s="44" customFormat="1" ht="71.25" customHeight="1">
      <c r="A10" s="222" t="s">
        <v>197</v>
      </c>
      <c r="B10" s="533">
        <v>114</v>
      </c>
      <c r="C10" s="534"/>
      <c r="D10" s="535">
        <v>10824.8</v>
      </c>
      <c r="E10" s="535"/>
      <c r="F10" s="497">
        <v>44</v>
      </c>
      <c r="G10" s="497"/>
      <c r="H10" s="521">
        <v>6582.2</v>
      </c>
      <c r="I10" s="521"/>
      <c r="J10" s="521"/>
      <c r="K10" s="497">
        <v>14</v>
      </c>
      <c r="L10" s="497"/>
      <c r="M10" s="522">
        <v>1069.5999999999999</v>
      </c>
      <c r="N10" s="522"/>
    </row>
    <row r="11" spans="1:14" ht="71.25" customHeight="1" thickBot="1">
      <c r="A11" s="254" t="s">
        <v>198</v>
      </c>
      <c r="B11" s="536">
        <v>114</v>
      </c>
      <c r="C11" s="537"/>
      <c r="D11" s="538">
        <v>10804.8</v>
      </c>
      <c r="E11" s="538"/>
      <c r="F11" s="519">
        <v>44</v>
      </c>
      <c r="G11" s="519"/>
      <c r="H11" s="518">
        <v>6582.2</v>
      </c>
      <c r="I11" s="518"/>
      <c r="J11" s="518"/>
      <c r="K11" s="519">
        <v>14</v>
      </c>
      <c r="L11" s="519"/>
      <c r="M11" s="520">
        <v>1069.5999999999999</v>
      </c>
      <c r="N11" s="520"/>
    </row>
    <row r="12" spans="1:14" ht="17.25" customHeight="1" thickTop="1" thickBot="1">
      <c r="A12" s="519" t="s">
        <v>4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</row>
    <row r="13" spans="1:14" s="29" customFormat="1" ht="17.25" thickTop="1">
      <c r="A13" s="527" t="s">
        <v>4</v>
      </c>
      <c r="B13" s="413" t="s">
        <v>253</v>
      </c>
      <c r="C13" s="414"/>
      <c r="D13" s="415"/>
      <c r="E13" s="413" t="s">
        <v>254</v>
      </c>
      <c r="F13" s="414"/>
      <c r="G13" s="414"/>
      <c r="H13" s="415"/>
      <c r="I13" s="413" t="s">
        <v>255</v>
      </c>
      <c r="J13" s="414"/>
      <c r="K13" s="415"/>
      <c r="L13" s="413" t="s">
        <v>256</v>
      </c>
      <c r="M13" s="414"/>
      <c r="N13" s="414"/>
    </row>
    <row r="14" spans="1:14" s="29" customFormat="1">
      <c r="A14" s="528"/>
      <c r="B14" s="434" t="s">
        <v>257</v>
      </c>
      <c r="C14" s="461"/>
      <c r="D14" s="459"/>
      <c r="E14" s="434" t="s">
        <v>258</v>
      </c>
      <c r="F14" s="461"/>
      <c r="G14" s="461"/>
      <c r="H14" s="459"/>
      <c r="I14" s="434" t="s">
        <v>259</v>
      </c>
      <c r="J14" s="461"/>
      <c r="K14" s="459"/>
      <c r="L14" s="434" t="s">
        <v>260</v>
      </c>
      <c r="M14" s="461"/>
      <c r="N14" s="461"/>
    </row>
    <row r="15" spans="1:14" s="29" customFormat="1">
      <c r="A15" s="528"/>
      <c r="B15" s="445" t="s">
        <v>261</v>
      </c>
      <c r="C15" s="440"/>
      <c r="D15" s="441"/>
      <c r="E15" s="530"/>
      <c r="F15" s="531"/>
      <c r="G15" s="531"/>
      <c r="H15" s="532"/>
      <c r="I15" s="530"/>
      <c r="J15" s="531"/>
      <c r="K15" s="532"/>
      <c r="L15" s="445" t="s">
        <v>262</v>
      </c>
      <c r="M15" s="440"/>
      <c r="N15" s="440"/>
    </row>
    <row r="16" spans="1:14" s="29" customFormat="1">
      <c r="A16" s="528"/>
      <c r="B16" s="179" t="s">
        <v>250</v>
      </c>
      <c r="C16" s="465" t="s">
        <v>251</v>
      </c>
      <c r="D16" s="466"/>
      <c r="E16" s="465" t="s">
        <v>250</v>
      </c>
      <c r="F16" s="466"/>
      <c r="G16" s="465" t="s">
        <v>251</v>
      </c>
      <c r="H16" s="466"/>
      <c r="I16" s="179" t="s">
        <v>250</v>
      </c>
      <c r="J16" s="465" t="s">
        <v>251</v>
      </c>
      <c r="K16" s="466"/>
      <c r="L16" s="465" t="s">
        <v>250</v>
      </c>
      <c r="M16" s="466"/>
      <c r="N16" s="185" t="s">
        <v>251</v>
      </c>
    </row>
    <row r="17" spans="1:14" s="29" customFormat="1" ht="22.5" customHeight="1">
      <c r="A17" s="529"/>
      <c r="B17" s="26" t="s">
        <v>263</v>
      </c>
      <c r="C17" s="445" t="s">
        <v>235</v>
      </c>
      <c r="D17" s="441"/>
      <c r="E17" s="445" t="s">
        <v>263</v>
      </c>
      <c r="F17" s="441"/>
      <c r="G17" s="445" t="s">
        <v>235</v>
      </c>
      <c r="H17" s="441"/>
      <c r="I17" s="26" t="s">
        <v>263</v>
      </c>
      <c r="J17" s="445" t="s">
        <v>235</v>
      </c>
      <c r="K17" s="441"/>
      <c r="L17" s="445" t="s">
        <v>263</v>
      </c>
      <c r="M17" s="441"/>
      <c r="N17" s="178" t="s">
        <v>235</v>
      </c>
    </row>
    <row r="18" spans="1:14" ht="71.25" customHeight="1">
      <c r="A18" s="95" t="s">
        <v>10</v>
      </c>
      <c r="B18" s="176">
        <v>23</v>
      </c>
      <c r="C18" s="526">
        <v>1071.5999999999999</v>
      </c>
      <c r="D18" s="526"/>
      <c r="E18" s="511" t="s">
        <v>16</v>
      </c>
      <c r="F18" s="511"/>
      <c r="G18" s="511" t="s">
        <v>16</v>
      </c>
      <c r="H18" s="511"/>
      <c r="I18" s="175">
        <v>38</v>
      </c>
      <c r="J18" s="526">
        <v>1364.7</v>
      </c>
      <c r="K18" s="526"/>
      <c r="L18" s="511">
        <v>4</v>
      </c>
      <c r="M18" s="511"/>
      <c r="N18" s="175">
        <v>48.6</v>
      </c>
    </row>
    <row r="19" spans="1:14" ht="71.25" customHeight="1">
      <c r="A19" s="95" t="s">
        <v>196</v>
      </c>
      <c r="B19" s="176">
        <v>28</v>
      </c>
      <c r="C19" s="521">
        <v>1988.3</v>
      </c>
      <c r="D19" s="521"/>
      <c r="E19" s="497" t="s">
        <v>210</v>
      </c>
      <c r="F19" s="497"/>
      <c r="G19" s="522" t="s">
        <v>210</v>
      </c>
      <c r="H19" s="522"/>
      <c r="I19" s="94">
        <v>37</v>
      </c>
      <c r="J19" s="522">
        <v>1333.1</v>
      </c>
      <c r="K19" s="522"/>
      <c r="L19" s="497">
        <v>4</v>
      </c>
      <c r="M19" s="497"/>
      <c r="N19" s="255">
        <v>49</v>
      </c>
    </row>
    <row r="20" spans="1:14" s="44" customFormat="1" ht="71.25" customHeight="1">
      <c r="A20" s="122" t="s">
        <v>197</v>
      </c>
      <c r="B20" s="121">
        <v>28</v>
      </c>
      <c r="C20" s="523">
        <v>1988.3</v>
      </c>
      <c r="D20" s="523"/>
      <c r="E20" s="524" t="s">
        <v>210</v>
      </c>
      <c r="F20" s="524"/>
      <c r="G20" s="525" t="s">
        <v>210</v>
      </c>
      <c r="H20" s="525"/>
      <c r="I20" s="121">
        <v>22</v>
      </c>
      <c r="J20" s="525">
        <v>840.7</v>
      </c>
      <c r="K20" s="525"/>
      <c r="L20" s="524">
        <v>6</v>
      </c>
      <c r="M20" s="524"/>
      <c r="N20" s="256">
        <v>344</v>
      </c>
    </row>
    <row r="21" spans="1:14" ht="71.25" customHeight="1" thickBot="1">
      <c r="A21" s="254" t="s">
        <v>198</v>
      </c>
      <c r="B21" s="257">
        <v>28</v>
      </c>
      <c r="C21" s="518">
        <v>1988.3</v>
      </c>
      <c r="D21" s="518"/>
      <c r="E21" s="519" t="s">
        <v>16</v>
      </c>
      <c r="F21" s="519"/>
      <c r="G21" s="520" t="s">
        <v>16</v>
      </c>
      <c r="H21" s="520"/>
      <c r="I21" s="257">
        <v>22</v>
      </c>
      <c r="J21" s="520">
        <v>840.7</v>
      </c>
      <c r="K21" s="520"/>
      <c r="L21" s="519">
        <v>6</v>
      </c>
      <c r="M21" s="519"/>
      <c r="N21" s="258">
        <v>324</v>
      </c>
    </row>
    <row r="22" spans="1:14" ht="17.25" thickTop="1">
      <c r="A22" s="11" t="s">
        <v>239</v>
      </c>
    </row>
    <row r="23" spans="1:14">
      <c r="A23" s="11" t="s">
        <v>264</v>
      </c>
    </row>
    <row r="24" spans="1:14">
      <c r="A24" s="1" t="s">
        <v>4</v>
      </c>
    </row>
    <row r="25" spans="1:14">
      <c r="A25" s="9" t="s">
        <v>4</v>
      </c>
    </row>
  </sheetData>
  <mergeCells count="90">
    <mergeCell ref="A1:N1"/>
    <mergeCell ref="A2:N2"/>
    <mergeCell ref="L3:N3"/>
    <mergeCell ref="A4:A7"/>
    <mergeCell ref="B4:E4"/>
    <mergeCell ref="F4:J4"/>
    <mergeCell ref="K4:N4"/>
    <mergeCell ref="B5:E5"/>
    <mergeCell ref="F5:J5"/>
    <mergeCell ref="K5:N5"/>
    <mergeCell ref="M7:N7"/>
    <mergeCell ref="B6:C6"/>
    <mergeCell ref="D6:E6"/>
    <mergeCell ref="F6:G6"/>
    <mergeCell ref="H6:J6"/>
    <mergeCell ref="K6:L6"/>
    <mergeCell ref="M6:N6"/>
    <mergeCell ref="B7:C7"/>
    <mergeCell ref="D7:E7"/>
    <mergeCell ref="F7:G7"/>
    <mergeCell ref="H7:J7"/>
    <mergeCell ref="K7:L7"/>
    <mergeCell ref="M9:N9"/>
    <mergeCell ref="B8:C8"/>
    <mergeCell ref="D8:E8"/>
    <mergeCell ref="F8:G8"/>
    <mergeCell ref="H8:J8"/>
    <mergeCell ref="K8:L8"/>
    <mergeCell ref="M8:N8"/>
    <mergeCell ref="B9:C9"/>
    <mergeCell ref="D9:E9"/>
    <mergeCell ref="F9:G9"/>
    <mergeCell ref="H9:J9"/>
    <mergeCell ref="K9:L9"/>
    <mergeCell ref="M11:N11"/>
    <mergeCell ref="B10:C10"/>
    <mergeCell ref="D10:E10"/>
    <mergeCell ref="F10:G10"/>
    <mergeCell ref="H10:J10"/>
    <mergeCell ref="K10:L10"/>
    <mergeCell ref="M10:N10"/>
    <mergeCell ref="B11:C11"/>
    <mergeCell ref="D11:E11"/>
    <mergeCell ref="F11:G11"/>
    <mergeCell ref="H11:J11"/>
    <mergeCell ref="K11:L11"/>
    <mergeCell ref="A12:N12"/>
    <mergeCell ref="A13:A17"/>
    <mergeCell ref="B13:D13"/>
    <mergeCell ref="E13:H13"/>
    <mergeCell ref="I13:K13"/>
    <mergeCell ref="L13:N13"/>
    <mergeCell ref="B14:D14"/>
    <mergeCell ref="E14:H14"/>
    <mergeCell ref="I14:K14"/>
    <mergeCell ref="L14:N14"/>
    <mergeCell ref="B15:D15"/>
    <mergeCell ref="E15:H15"/>
    <mergeCell ref="I15:K15"/>
    <mergeCell ref="L15:N15"/>
    <mergeCell ref="C16:D16"/>
    <mergeCell ref="E16:F16"/>
    <mergeCell ref="G16:H16"/>
    <mergeCell ref="J16:K16"/>
    <mergeCell ref="L16:M16"/>
    <mergeCell ref="C18:D18"/>
    <mergeCell ref="E18:F18"/>
    <mergeCell ref="G18:H18"/>
    <mergeCell ref="J18:K18"/>
    <mergeCell ref="L18:M18"/>
    <mergeCell ref="C17:D17"/>
    <mergeCell ref="E17:F17"/>
    <mergeCell ref="G17:H17"/>
    <mergeCell ref="J17:K17"/>
    <mergeCell ref="L17:M17"/>
    <mergeCell ref="C20:D20"/>
    <mergeCell ref="E20:F20"/>
    <mergeCell ref="G20:H20"/>
    <mergeCell ref="J20:K20"/>
    <mergeCell ref="L20:M20"/>
    <mergeCell ref="C19:D19"/>
    <mergeCell ref="E19:F19"/>
    <mergeCell ref="G19:H19"/>
    <mergeCell ref="J19:K19"/>
    <mergeCell ref="L19:M19"/>
    <mergeCell ref="C21:D21"/>
    <mergeCell ref="E21:F21"/>
    <mergeCell ref="G21:H21"/>
    <mergeCell ref="J21:K21"/>
    <mergeCell ref="L21:M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9</vt:i4>
      </vt:variant>
    </vt:vector>
  </HeadingPairs>
  <TitlesOfParts>
    <vt:vector size="24" baseType="lpstr">
      <vt:lpstr>주택 건설</vt:lpstr>
      <vt:lpstr>1. 주택현황 및 보급률</vt:lpstr>
      <vt:lpstr>2. 건축허가</vt:lpstr>
      <vt:lpstr>3. 무허가건축물 </vt:lpstr>
      <vt:lpstr>4. 아파트건립</vt:lpstr>
      <vt:lpstr>5.용도지역</vt:lpstr>
      <vt:lpstr>6.도로</vt:lpstr>
      <vt:lpstr>7. 도로시설물</vt:lpstr>
      <vt:lpstr>8. 교량</vt:lpstr>
      <vt:lpstr>9. 하천</vt:lpstr>
      <vt:lpstr>10. 하천부지점용</vt:lpstr>
      <vt:lpstr>11. 개발제한구역</vt:lpstr>
      <vt:lpstr>12. 공원 </vt:lpstr>
      <vt:lpstr>13. 토지거래현황</vt:lpstr>
      <vt:lpstr>Sheet1</vt:lpstr>
      <vt:lpstr>'1. 주택현황 및 보급률'!Print_Area</vt:lpstr>
      <vt:lpstr>'10. 하천부지점용'!Print_Area</vt:lpstr>
      <vt:lpstr>'12. 공원 '!Print_Area</vt:lpstr>
      <vt:lpstr>'13. 토지거래현황'!Print_Area</vt:lpstr>
      <vt:lpstr>'2. 건축허가'!Print_Area</vt:lpstr>
      <vt:lpstr>'3. 무허가건축물 '!Print_Area</vt:lpstr>
      <vt:lpstr>'4. 아파트건립'!Print_Area</vt:lpstr>
      <vt:lpstr>'5.용도지역'!Print_Area</vt:lpstr>
      <vt:lpstr>'8. 교량'!Print_Area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2018-12-06T07:39:41Z</cp:lastPrinted>
  <dcterms:created xsi:type="dcterms:W3CDTF">2016-09-02T02:24:01Z</dcterms:created>
  <dcterms:modified xsi:type="dcterms:W3CDTF">2019-06-20T02:18:33Z</dcterms:modified>
</cp:coreProperties>
</file>