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475" yWindow="375" windowWidth="16290" windowHeight="9270" activeTab="2"/>
  </bookViews>
  <sheets>
    <sheet name="표지" sheetId="7" r:id="rId1"/>
    <sheet name="예산총칙" sheetId="6" r:id="rId2"/>
    <sheet name="총괄표" sheetId="5" r:id="rId3"/>
    <sheet name="세입" sheetId="1" r:id="rId4"/>
    <sheet name="세출" sheetId="4" r:id="rId5"/>
  </sheets>
  <definedNames>
    <definedName name="_xlnm.Print_Titles" localSheetId="3">세입!$2:$3</definedName>
    <definedName name="_xlnm.Print_Titles" localSheetId="4">세출!$2:$3</definedName>
    <definedName name="_xlnm.Print_Titles" localSheetId="2">총괄표!$47:$52</definedName>
  </definedNames>
  <calcPr calcId="144525"/>
</workbook>
</file>

<file path=xl/calcChain.xml><?xml version="1.0" encoding="utf-8"?>
<calcChain xmlns="http://schemas.openxmlformats.org/spreadsheetml/2006/main">
  <c r="E119" i="4" l="1"/>
  <c r="E23" i="1"/>
  <c r="E7" i="1" l="1"/>
  <c r="E16" i="1"/>
  <c r="E15" i="1" s="1"/>
  <c r="E57" i="1"/>
  <c r="E60" i="1"/>
  <c r="L15" i="1"/>
  <c r="E59" i="1" l="1"/>
  <c r="L25" i="5" l="1"/>
  <c r="E83" i="4" l="1"/>
  <c r="F83" i="4" s="1"/>
  <c r="E118" i="4"/>
  <c r="F119" i="4" l="1"/>
  <c r="E101" i="4"/>
  <c r="L6" i="1" l="1"/>
  <c r="L33" i="1" l="1"/>
  <c r="E115" i="4"/>
  <c r="K114" i="4"/>
  <c r="K91" i="4"/>
  <c r="E94" i="4"/>
  <c r="E92" i="4"/>
  <c r="K81" i="4"/>
  <c r="E86" i="4"/>
  <c r="K44" i="4"/>
  <c r="E69" i="4"/>
  <c r="E63" i="4"/>
  <c r="E47" i="4"/>
  <c r="E40" i="4"/>
  <c r="K6" i="4"/>
  <c r="E38" i="4"/>
  <c r="E34" i="4"/>
  <c r="E28" i="4"/>
  <c r="E7" i="4"/>
  <c r="L22" i="1"/>
  <c r="E26" i="1"/>
  <c r="E128" i="4" l="1"/>
  <c r="E125" i="4"/>
  <c r="E124" i="4"/>
  <c r="E112" i="4"/>
  <c r="E109" i="4"/>
  <c r="E100" i="4"/>
  <c r="E99" i="4"/>
  <c r="E98" i="4"/>
  <c r="E81" i="4"/>
  <c r="E79" i="4"/>
  <c r="E77" i="4"/>
  <c r="E45" i="4"/>
  <c r="E37" i="4"/>
  <c r="F38" i="4"/>
  <c r="E27" i="4"/>
  <c r="E26" i="4"/>
  <c r="E58" i="1"/>
  <c r="E55" i="1"/>
  <c r="E54" i="1"/>
  <c r="E53" i="1"/>
  <c r="E50" i="1"/>
  <c r="E49" i="1"/>
  <c r="E46" i="1"/>
  <c r="E44" i="1" s="1"/>
  <c r="E45" i="1"/>
  <c r="E34" i="1"/>
  <c r="E31" i="1"/>
  <c r="E30" i="1"/>
  <c r="E20" i="1"/>
  <c r="E91" i="4" l="1"/>
  <c r="E6" i="4"/>
  <c r="E44" i="4"/>
  <c r="L19" i="5"/>
  <c r="K19" i="5"/>
  <c r="F63" i="4"/>
  <c r="L52" i="5"/>
  <c r="K52" i="5"/>
  <c r="K51" i="5" s="1"/>
  <c r="L50" i="5"/>
  <c r="K50" i="5"/>
  <c r="K49" i="5" s="1"/>
  <c r="L48" i="5"/>
  <c r="K48" i="5"/>
  <c r="K47" i="5" s="1"/>
  <c r="L46" i="5"/>
  <c r="K46" i="5"/>
  <c r="K45" i="5" s="1"/>
  <c r="L44" i="5"/>
  <c r="K44" i="5"/>
  <c r="K43" i="5" s="1"/>
  <c r="E44" i="5"/>
  <c r="E43" i="5"/>
  <c r="D44" i="5"/>
  <c r="D43" i="5"/>
  <c r="L42" i="5"/>
  <c r="L41" i="5" s="1"/>
  <c r="K42" i="5"/>
  <c r="K41" i="5" s="1"/>
  <c r="L40" i="5"/>
  <c r="L39" i="5" s="1"/>
  <c r="K40" i="5"/>
  <c r="K39" i="5" s="1"/>
  <c r="L38" i="5"/>
  <c r="L37" i="5"/>
  <c r="L36" i="5"/>
  <c r="L35" i="5"/>
  <c r="L34" i="5"/>
  <c r="K38" i="5"/>
  <c r="K37" i="5"/>
  <c r="K36" i="5"/>
  <c r="K35" i="5"/>
  <c r="K34" i="5"/>
  <c r="L33" i="5"/>
  <c r="L32" i="5"/>
  <c r="L30" i="5"/>
  <c r="L29" i="5"/>
  <c r="L28" i="5"/>
  <c r="K33" i="5"/>
  <c r="K32" i="5"/>
  <c r="K30" i="5"/>
  <c r="K29" i="5"/>
  <c r="K28" i="5"/>
  <c r="L26" i="5"/>
  <c r="L24" i="5"/>
  <c r="K26" i="5"/>
  <c r="K24" i="5"/>
  <c r="L22" i="5"/>
  <c r="L21" i="5"/>
  <c r="L20" i="5"/>
  <c r="L18" i="5"/>
  <c r="L17" i="5"/>
  <c r="K22" i="5"/>
  <c r="K21" i="5"/>
  <c r="K20" i="5"/>
  <c r="K18" i="5"/>
  <c r="K17" i="5"/>
  <c r="L15" i="5"/>
  <c r="L13" i="5"/>
  <c r="K15" i="5"/>
  <c r="K13" i="5"/>
  <c r="L11" i="5"/>
  <c r="L10" i="5"/>
  <c r="L9" i="5"/>
  <c r="L8" i="5"/>
  <c r="L7" i="5"/>
  <c r="K11" i="5"/>
  <c r="K10" i="5"/>
  <c r="K9" i="5"/>
  <c r="K8" i="5"/>
  <c r="K7" i="5"/>
  <c r="E42" i="5"/>
  <c r="D42" i="5"/>
  <c r="E39" i="5"/>
  <c r="E38" i="5"/>
  <c r="E37" i="5"/>
  <c r="D39" i="5"/>
  <c r="D38" i="5"/>
  <c r="D37" i="5"/>
  <c r="E34" i="5"/>
  <c r="E33" i="5"/>
  <c r="D34" i="5"/>
  <c r="D33" i="5"/>
  <c r="E29" i="5"/>
  <c r="E28" i="5"/>
  <c r="D29" i="5"/>
  <c r="D28" i="5"/>
  <c r="E25" i="5"/>
  <c r="D25" i="5"/>
  <c r="E22" i="5"/>
  <c r="E21" i="5"/>
  <c r="D22" i="5"/>
  <c r="D21" i="5"/>
  <c r="E18" i="5"/>
  <c r="D18" i="5"/>
  <c r="D17" i="5"/>
  <c r="E14" i="5"/>
  <c r="E13" i="5" s="1"/>
  <c r="D14" i="5"/>
  <c r="E11" i="5"/>
  <c r="D11" i="5"/>
  <c r="D10" i="5" s="1"/>
  <c r="D9" i="5" s="1"/>
  <c r="L27" i="5" l="1"/>
  <c r="K27" i="5"/>
  <c r="D6" i="5"/>
  <c r="D5" i="5" s="1"/>
  <c r="G25" i="5"/>
  <c r="F39" i="5"/>
  <c r="G44" i="5"/>
  <c r="D41" i="5"/>
  <c r="F43" i="5"/>
  <c r="M8" i="5"/>
  <c r="G43" i="5"/>
  <c r="N9" i="5"/>
  <c r="N13" i="5"/>
  <c r="M37" i="5"/>
  <c r="N11" i="5"/>
  <c r="N15" i="5"/>
  <c r="N18" i="5"/>
  <c r="M20" i="5"/>
  <c r="N22" i="5"/>
  <c r="M24" i="5"/>
  <c r="M28" i="5"/>
  <c r="N33" i="5"/>
  <c r="N37" i="5"/>
  <c r="N34" i="5"/>
  <c r="N36" i="5"/>
  <c r="N38" i="5"/>
  <c r="N20" i="5"/>
  <c r="M41" i="5"/>
  <c r="M33" i="5"/>
  <c r="N28" i="5"/>
  <c r="K6" i="5"/>
  <c r="N8" i="5"/>
  <c r="N10" i="5"/>
  <c r="K12" i="5"/>
  <c r="K16" i="5"/>
  <c r="N26" i="5"/>
  <c r="N30" i="5"/>
  <c r="N35" i="5"/>
  <c r="N44" i="5"/>
  <c r="N48" i="5"/>
  <c r="N52" i="5"/>
  <c r="M22" i="5"/>
  <c r="M18" i="5"/>
  <c r="F18" i="5"/>
  <c r="F22" i="5"/>
  <c r="G22" i="5"/>
  <c r="G29" i="5"/>
  <c r="F34" i="5"/>
  <c r="F37" i="5"/>
  <c r="E41" i="5"/>
  <c r="F29" i="5"/>
  <c r="L16" i="5"/>
  <c r="N17" i="5"/>
  <c r="M17" i="5"/>
  <c r="N19" i="5"/>
  <c r="M19" i="5"/>
  <c r="N21" i="5"/>
  <c r="M21" i="5"/>
  <c r="K23" i="5"/>
  <c r="N24" i="5"/>
  <c r="N25" i="5"/>
  <c r="M25" i="5"/>
  <c r="N29" i="5"/>
  <c r="M29" i="5"/>
  <c r="N32" i="5"/>
  <c r="M32" i="5"/>
  <c r="N46" i="5"/>
  <c r="N50" i="5"/>
  <c r="M39" i="5"/>
  <c r="M35" i="5"/>
  <c r="M30" i="5"/>
  <c r="M26" i="5"/>
  <c r="M10" i="5"/>
  <c r="F8" i="5"/>
  <c r="G11" i="5"/>
  <c r="F14" i="5"/>
  <c r="D16" i="5"/>
  <c r="D15" i="5" s="1"/>
  <c r="D20" i="5"/>
  <c r="D19" i="5" s="1"/>
  <c r="F25" i="5"/>
  <c r="D27" i="5"/>
  <c r="D26" i="5" s="1"/>
  <c r="D32" i="5"/>
  <c r="D30" i="5" s="1"/>
  <c r="D36" i="5"/>
  <c r="D35" i="5" s="1"/>
  <c r="F42" i="5"/>
  <c r="F11" i="5"/>
  <c r="L6" i="5"/>
  <c r="L23" i="5"/>
  <c r="F44" i="5"/>
  <c r="L43" i="5"/>
  <c r="L45" i="5"/>
  <c r="L47" i="5"/>
  <c r="L49" i="5"/>
  <c r="L51" i="5"/>
  <c r="L12" i="5"/>
  <c r="M52" i="5"/>
  <c r="M50" i="5"/>
  <c r="M48" i="5"/>
  <c r="M46" i="5"/>
  <c r="M44" i="5"/>
  <c r="M42" i="5"/>
  <c r="M40" i="5"/>
  <c r="M38" i="5"/>
  <c r="M36" i="5"/>
  <c r="M34" i="5"/>
  <c r="M15" i="5"/>
  <c r="M13" i="5"/>
  <c r="M11" i="5"/>
  <c r="M9" i="5"/>
  <c r="M7" i="5"/>
  <c r="N7" i="5"/>
  <c r="E12" i="5"/>
  <c r="D13" i="5"/>
  <c r="D12" i="5" s="1"/>
  <c r="G21" i="5"/>
  <c r="E20" i="5"/>
  <c r="D24" i="5"/>
  <c r="D23" i="5" s="1"/>
  <c r="F28" i="5"/>
  <c r="E27" i="5"/>
  <c r="F33" i="5"/>
  <c r="E32" i="5"/>
  <c r="D40" i="5"/>
  <c r="F38" i="5"/>
  <c r="F21" i="5"/>
  <c r="E10" i="5"/>
  <c r="E24" i="5"/>
  <c r="E36" i="5"/>
  <c r="F125" i="4"/>
  <c r="E123" i="4"/>
  <c r="K123" i="4"/>
  <c r="K122" i="4" s="1"/>
  <c r="K118" i="4"/>
  <c r="K117" i="4" s="1"/>
  <c r="K111" i="4"/>
  <c r="K110" i="4" s="1"/>
  <c r="F112" i="4"/>
  <c r="F109" i="4"/>
  <c r="E111" i="4"/>
  <c r="E110" i="4" s="1"/>
  <c r="D111" i="4"/>
  <c r="D110" i="4" s="1"/>
  <c r="K108" i="4"/>
  <c r="K107" i="4" s="1"/>
  <c r="E108" i="4"/>
  <c r="D108" i="4"/>
  <c r="D107" i="4" s="1"/>
  <c r="K130" i="4"/>
  <c r="K129" i="4" s="1"/>
  <c r="K127" i="4"/>
  <c r="K126" i="4" s="1"/>
  <c r="K113" i="4"/>
  <c r="F131" i="4"/>
  <c r="F92" i="4"/>
  <c r="K80" i="4"/>
  <c r="F128" i="4"/>
  <c r="F47" i="4"/>
  <c r="F45" i="4"/>
  <c r="K37" i="4"/>
  <c r="F40" i="4"/>
  <c r="L57" i="1"/>
  <c r="L56" i="1" s="1"/>
  <c r="F55" i="1"/>
  <c r="F54" i="1"/>
  <c r="F53" i="1"/>
  <c r="E52" i="1"/>
  <c r="D52" i="1"/>
  <c r="D51" i="1" s="1"/>
  <c r="L52" i="1"/>
  <c r="L51" i="1" s="1"/>
  <c r="F49" i="1"/>
  <c r="F50" i="1"/>
  <c r="D48" i="1"/>
  <c r="D47" i="1" s="1"/>
  <c r="E48" i="1"/>
  <c r="E47" i="1" s="1"/>
  <c r="L48" i="1"/>
  <c r="L47" i="1" s="1"/>
  <c r="D44" i="1"/>
  <c r="L44" i="1"/>
  <c r="L43" i="1" s="1"/>
  <c r="F45" i="1"/>
  <c r="L32" i="1"/>
  <c r="L14" i="1"/>
  <c r="D15" i="1"/>
  <c r="F16" i="1"/>
  <c r="L29" i="1"/>
  <c r="L28" i="1" s="1"/>
  <c r="F26" i="1"/>
  <c r="L19" i="1"/>
  <c r="L18" i="1" s="1"/>
  <c r="E19" i="1"/>
  <c r="E18" i="1" s="1"/>
  <c r="D19" i="1"/>
  <c r="D18" i="1" s="1"/>
  <c r="F20" i="1"/>
  <c r="F47" i="1" l="1"/>
  <c r="F52" i="1"/>
  <c r="L21" i="1"/>
  <c r="E17" i="5"/>
  <c r="L5" i="1"/>
  <c r="L5" i="5"/>
  <c r="L4" i="5" s="1"/>
  <c r="K5" i="5"/>
  <c r="K4" i="5" s="1"/>
  <c r="N51" i="5"/>
  <c r="M51" i="5"/>
  <c r="N47" i="5"/>
  <c r="M47" i="5"/>
  <c r="N43" i="5"/>
  <c r="M43" i="5"/>
  <c r="N27" i="5"/>
  <c r="M27" i="5"/>
  <c r="N6" i="5"/>
  <c r="M6" i="5"/>
  <c r="D4" i="5"/>
  <c r="N12" i="5"/>
  <c r="M12" i="5"/>
  <c r="N49" i="5"/>
  <c r="M49" i="5"/>
  <c r="N45" i="5"/>
  <c r="M45" i="5"/>
  <c r="N23" i="5"/>
  <c r="M23" i="5"/>
  <c r="N16" i="5"/>
  <c r="M16" i="5"/>
  <c r="F41" i="5"/>
  <c r="E40" i="5"/>
  <c r="G41" i="5"/>
  <c r="F24" i="5"/>
  <c r="E23" i="5"/>
  <c r="G24" i="5"/>
  <c r="E30" i="5"/>
  <c r="F32" i="5"/>
  <c r="F20" i="5"/>
  <c r="E19" i="5"/>
  <c r="G20" i="5"/>
  <c r="E35" i="5"/>
  <c r="F36" i="5"/>
  <c r="F10" i="5"/>
  <c r="E9" i="5"/>
  <c r="G10" i="5"/>
  <c r="F13" i="5"/>
  <c r="G27" i="5"/>
  <c r="E26" i="5"/>
  <c r="F27" i="5"/>
  <c r="F12" i="5"/>
  <c r="K90" i="4"/>
  <c r="F123" i="4"/>
  <c r="E122" i="4"/>
  <c r="F122" i="4" s="1"/>
  <c r="F124" i="4"/>
  <c r="K5" i="4"/>
  <c r="E80" i="4"/>
  <c r="F108" i="4"/>
  <c r="F110" i="4"/>
  <c r="F111" i="4"/>
  <c r="E107" i="4"/>
  <c r="F107" i="4" s="1"/>
  <c r="F48" i="1"/>
  <c r="E51" i="1"/>
  <c r="F51" i="1" s="1"/>
  <c r="F18" i="1"/>
  <c r="F19" i="1"/>
  <c r="F28" i="4"/>
  <c r="E22" i="1" l="1"/>
  <c r="E16" i="5"/>
  <c r="G17" i="5"/>
  <c r="F17" i="5"/>
  <c r="F7" i="5"/>
  <c r="E6" i="5"/>
  <c r="G7" i="5"/>
  <c r="E6" i="1"/>
  <c r="N5" i="5"/>
  <c r="M5" i="5"/>
  <c r="N4" i="5"/>
  <c r="M4" i="5"/>
  <c r="F35" i="5"/>
  <c r="F30" i="5"/>
  <c r="G40" i="5"/>
  <c r="F40" i="5"/>
  <c r="F26" i="5"/>
  <c r="G26" i="5"/>
  <c r="G9" i="5"/>
  <c r="F9" i="5"/>
  <c r="G19" i="5"/>
  <c r="F19" i="5"/>
  <c r="G23" i="5"/>
  <c r="F23" i="5"/>
  <c r="E90" i="4"/>
  <c r="F118" i="4"/>
  <c r="E117" i="4"/>
  <c r="F117" i="4" s="1"/>
  <c r="E33" i="1"/>
  <c r="F34" i="1"/>
  <c r="F16" i="5" l="1"/>
  <c r="G16" i="5"/>
  <c r="E15" i="5"/>
  <c r="E5" i="5"/>
  <c r="F6" i="5"/>
  <c r="G6" i="5"/>
  <c r="E32" i="1"/>
  <c r="F32" i="1" s="1"/>
  <c r="F33" i="1"/>
  <c r="E127" i="4"/>
  <c r="F100" i="4"/>
  <c r="F79" i="4"/>
  <c r="G15" i="5" l="1"/>
  <c r="F15" i="5"/>
  <c r="G5" i="5"/>
  <c r="E4" i="5"/>
  <c r="F5" i="5"/>
  <c r="E129" i="4"/>
  <c r="F129" i="4" s="1"/>
  <c r="F130" i="4"/>
  <c r="E126" i="4"/>
  <c r="F127" i="4"/>
  <c r="F26" i="4"/>
  <c r="F23" i="1"/>
  <c r="E21" i="1"/>
  <c r="F115" i="4"/>
  <c r="E114" i="4"/>
  <c r="D114" i="4"/>
  <c r="D113" i="4" s="1"/>
  <c r="F106" i="4"/>
  <c r="F105" i="4"/>
  <c r="F104" i="4"/>
  <c r="F103" i="4"/>
  <c r="F102" i="4"/>
  <c r="F99" i="4"/>
  <c r="F98" i="4"/>
  <c r="F94" i="4"/>
  <c r="F86" i="4"/>
  <c r="F77" i="4"/>
  <c r="F69" i="4"/>
  <c r="F37" i="4"/>
  <c r="F34" i="4"/>
  <c r="F27" i="4"/>
  <c r="F7" i="4"/>
  <c r="F126" i="4" l="1"/>
  <c r="F4" i="5"/>
  <c r="G4" i="5"/>
  <c r="F114" i="4"/>
  <c r="F101" i="4"/>
  <c r="F21" i="1"/>
  <c r="F22" i="1"/>
  <c r="E113" i="4"/>
  <c r="F113" i="4" s="1"/>
  <c r="E5" i="4"/>
  <c r="F6" i="4"/>
  <c r="F46" i="1"/>
  <c r="D43" i="1"/>
  <c r="F59" i="1"/>
  <c r="F60" i="1"/>
  <c r="E4" i="4" l="1"/>
  <c r="F57" i="1"/>
  <c r="F44" i="1"/>
  <c r="E43" i="1"/>
  <c r="F43" i="1" s="1"/>
  <c r="E56" i="1"/>
  <c r="F80" i="4"/>
  <c r="F44" i="4"/>
  <c r="F90" i="4"/>
  <c r="F81" i="4"/>
  <c r="F5" i="4"/>
  <c r="F30" i="1"/>
  <c r="F31" i="1"/>
  <c r="E29" i="1"/>
  <c r="D29" i="1"/>
  <c r="D28" i="1" s="1"/>
  <c r="D14" i="1"/>
  <c r="F7" i="1"/>
  <c r="F56" i="1" l="1"/>
  <c r="F29" i="1"/>
  <c r="E28" i="1"/>
  <c r="F28" i="1" s="1"/>
  <c r="F15" i="1"/>
  <c r="F4" i="4"/>
  <c r="E14" i="1"/>
  <c r="F14" i="1" s="1"/>
  <c r="F6" i="1"/>
  <c r="E5" i="1"/>
  <c r="E4" i="1" l="1"/>
  <c r="F4" i="1" s="1"/>
  <c r="F5" i="1"/>
</calcChain>
</file>

<file path=xl/sharedStrings.xml><?xml version="1.0" encoding="utf-8"?>
<sst xmlns="http://schemas.openxmlformats.org/spreadsheetml/2006/main" count="894" uniqueCount="637">
  <si>
    <t>과  목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</si>
  <si>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</si>
  <si>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</si>
  <si>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</si>
  <si>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증감
(B-A)</t>
    <phoneticPr fontId="1" type="noConversion"/>
  </si>
  <si>
    <t>산출근거</t>
    <phoneticPr fontId="1" type="noConversion"/>
  </si>
  <si>
    <t>입소자
부담금수입</t>
    <phoneticPr fontId="1" type="noConversion"/>
  </si>
  <si>
    <t>입소비용
수입</t>
    <phoneticPr fontId="1" type="noConversion"/>
  </si>
  <si>
    <t>계</t>
    <phoneticPr fontId="1" type="noConversion"/>
  </si>
  <si>
    <t>소  계</t>
    <phoneticPr fontId="1" type="noConversion"/>
  </si>
  <si>
    <t>-식재료비</t>
    <phoneticPr fontId="1" type="noConversion"/>
  </si>
  <si>
    <t>후원금수입</t>
    <phoneticPr fontId="1" type="noConversion"/>
  </si>
  <si>
    <t>지정후원금수입</t>
    <phoneticPr fontId="1" type="noConversion"/>
  </si>
  <si>
    <t>비지정후원금수입</t>
    <phoneticPr fontId="1" type="noConversion"/>
  </si>
  <si>
    <t>-비지정후원금</t>
    <phoneticPr fontId="1" type="noConversion"/>
  </si>
  <si>
    <t>잡수입</t>
    <phoneticPr fontId="1" type="noConversion"/>
  </si>
  <si>
    <t>기타예금이자수입</t>
    <phoneticPr fontId="1" type="noConversion"/>
  </si>
  <si>
    <t>기타잡수입</t>
    <phoneticPr fontId="1" type="noConversion"/>
  </si>
  <si>
    <t>차입금</t>
    <phoneticPr fontId="1" type="noConversion"/>
  </si>
  <si>
    <t>기타차입금</t>
    <phoneticPr fontId="1" type="noConversion"/>
  </si>
  <si>
    <t>사무비</t>
    <phoneticPr fontId="1" type="noConversion"/>
  </si>
  <si>
    <t>인건비</t>
    <phoneticPr fontId="1" type="noConversion"/>
  </si>
  <si>
    <t>급여</t>
    <phoneticPr fontId="1" type="noConversion"/>
  </si>
  <si>
    <t>-원장</t>
    <phoneticPr fontId="1" type="noConversion"/>
  </si>
  <si>
    <t>-사무국장</t>
    <phoneticPr fontId="1" type="noConversion"/>
  </si>
  <si>
    <t>-물리치료사</t>
    <phoneticPr fontId="1" type="noConversion"/>
  </si>
  <si>
    <t>-사회복지사</t>
    <phoneticPr fontId="1" type="noConversion"/>
  </si>
  <si>
    <t>-영양사</t>
    <phoneticPr fontId="1" type="noConversion"/>
  </si>
  <si>
    <t>-조리원</t>
    <phoneticPr fontId="1" type="noConversion"/>
  </si>
  <si>
    <t>-요양보호사</t>
    <phoneticPr fontId="1" type="noConversion"/>
  </si>
  <si>
    <t xml:space="preserve"> 2명</t>
    <phoneticPr fontId="1" type="noConversion"/>
  </si>
  <si>
    <t>-사무원</t>
    <phoneticPr fontId="1" type="noConversion"/>
  </si>
  <si>
    <t>-퇴직금 및 퇴직적립금</t>
    <phoneticPr fontId="1" type="noConversion"/>
  </si>
  <si>
    <t xml:space="preserve">          =</t>
    <phoneticPr fontId="1" type="noConversion"/>
  </si>
  <si>
    <t>퇴직금및퇴직적립금</t>
    <phoneticPr fontId="1" type="noConversion"/>
  </si>
  <si>
    <t>사회보험부담금</t>
    <phoneticPr fontId="1" type="noConversion"/>
  </si>
  <si>
    <t>-국민연금부담금</t>
    <phoneticPr fontId="1" type="noConversion"/>
  </si>
  <si>
    <t>-건강보험부담금</t>
    <phoneticPr fontId="1" type="noConversion"/>
  </si>
  <si>
    <t>-요양보험부담금</t>
    <phoneticPr fontId="1" type="noConversion"/>
  </si>
  <si>
    <t>-고용보험부담금</t>
    <phoneticPr fontId="1" type="noConversion"/>
  </si>
  <si>
    <t>기타후생경비</t>
    <phoneticPr fontId="1" type="noConversion"/>
  </si>
  <si>
    <t>-직원근무복 등</t>
    <phoneticPr fontId="1" type="noConversion"/>
  </si>
  <si>
    <t>12월</t>
    <phoneticPr fontId="1" type="noConversion"/>
  </si>
  <si>
    <t>업무추진비</t>
    <phoneticPr fontId="1" type="noConversion"/>
  </si>
  <si>
    <t>기관운영비</t>
    <phoneticPr fontId="1" type="noConversion"/>
  </si>
  <si>
    <t>운영비</t>
    <phoneticPr fontId="1" type="noConversion"/>
  </si>
  <si>
    <t>여비</t>
    <phoneticPr fontId="1" type="noConversion"/>
  </si>
  <si>
    <t>-출장 및 교육 여비</t>
    <phoneticPr fontId="1" type="noConversion"/>
  </si>
  <si>
    <t xml:space="preserve">      20,000원 *</t>
    <phoneticPr fontId="1" type="noConversion"/>
  </si>
  <si>
    <t xml:space="preserve"> 2회</t>
    <phoneticPr fontId="1" type="noConversion"/>
  </si>
  <si>
    <t>수용비 및 수수료</t>
    <phoneticPr fontId="1" type="noConversion"/>
  </si>
  <si>
    <t>-사무용품비</t>
    <phoneticPr fontId="1" type="noConversion"/>
  </si>
  <si>
    <t>-복합기임대료</t>
    <phoneticPr fontId="1" type="noConversion"/>
  </si>
  <si>
    <t xml:space="preserve">     200,000원 *</t>
    <phoneticPr fontId="1" type="noConversion"/>
  </si>
  <si>
    <t>-유선방송료</t>
    <phoneticPr fontId="1" type="noConversion"/>
  </si>
  <si>
    <t>-우편요금</t>
    <phoneticPr fontId="1" type="noConversion"/>
  </si>
  <si>
    <t xml:space="preserve">     220,000원 *</t>
    <phoneticPr fontId="1" type="noConversion"/>
  </si>
  <si>
    <t xml:space="preserve"> 1회</t>
    <phoneticPr fontId="1" type="noConversion"/>
  </si>
  <si>
    <t>-기타수용비</t>
    <phoneticPr fontId="1" type="noConversion"/>
  </si>
  <si>
    <t>-전기요금</t>
    <phoneticPr fontId="1" type="noConversion"/>
  </si>
  <si>
    <t>-전화, 인터넷요금</t>
    <phoneticPr fontId="1" type="noConversion"/>
  </si>
  <si>
    <t>-상하수도 요금</t>
    <phoneticPr fontId="1" type="noConversion"/>
  </si>
  <si>
    <t>-기타공공요금</t>
    <phoneticPr fontId="1" type="noConversion"/>
  </si>
  <si>
    <t>제세공과금</t>
    <phoneticPr fontId="1" type="noConversion"/>
  </si>
  <si>
    <t>-신원보증보험</t>
    <phoneticPr fontId="1" type="noConversion"/>
  </si>
  <si>
    <t>-자동차보험</t>
    <phoneticPr fontId="1" type="noConversion"/>
  </si>
  <si>
    <t>-자동차세</t>
    <phoneticPr fontId="1" type="noConversion"/>
  </si>
  <si>
    <t>차량비</t>
    <phoneticPr fontId="1" type="noConversion"/>
  </si>
  <si>
    <t>-차량유류비</t>
    <phoneticPr fontId="1" type="noConversion"/>
  </si>
  <si>
    <t>-자동차검사 및 수리비</t>
    <phoneticPr fontId="1" type="noConversion"/>
  </si>
  <si>
    <t>기타운영비</t>
    <phoneticPr fontId="1" type="noConversion"/>
  </si>
  <si>
    <t>-기타운영비</t>
    <phoneticPr fontId="1" type="noConversion"/>
  </si>
  <si>
    <t>시설비</t>
    <phoneticPr fontId="1" type="noConversion"/>
  </si>
  <si>
    <t>시설장비유지비</t>
    <phoneticPr fontId="1" type="noConversion"/>
  </si>
  <si>
    <t>-전기안전대행료</t>
    <phoneticPr fontId="1" type="noConversion"/>
  </si>
  <si>
    <t>-승강기관리대행료</t>
    <phoneticPr fontId="1" type="noConversion"/>
  </si>
  <si>
    <t>사업비</t>
    <phoneticPr fontId="1" type="noConversion"/>
  </si>
  <si>
    <t>생계비</t>
    <phoneticPr fontId="1" type="noConversion"/>
  </si>
  <si>
    <t>수용기관경비</t>
  </si>
  <si>
    <t>-기저귀</t>
    <phoneticPr fontId="1" type="noConversion"/>
  </si>
  <si>
    <t>-생활용품</t>
    <phoneticPr fontId="1" type="noConversion"/>
  </si>
  <si>
    <t>피복비</t>
    <phoneticPr fontId="1" type="noConversion"/>
  </si>
  <si>
    <t>의료비</t>
    <phoneticPr fontId="1" type="noConversion"/>
  </si>
  <si>
    <t>-이불 등 침실용품</t>
    <phoneticPr fontId="1" type="noConversion"/>
  </si>
  <si>
    <t>조사연구개발
사업비</t>
    <phoneticPr fontId="1" type="noConversion"/>
  </si>
  <si>
    <t>사회심리
재활사업비</t>
    <phoneticPr fontId="1" type="noConversion"/>
  </si>
  <si>
    <t>프로그램사업비</t>
    <phoneticPr fontId="1" type="noConversion"/>
  </si>
  <si>
    <t>의료재활사업비</t>
    <phoneticPr fontId="1" type="noConversion"/>
  </si>
  <si>
    <t>상환금</t>
    <phoneticPr fontId="1" type="noConversion"/>
  </si>
  <si>
    <t>부채상환금</t>
    <phoneticPr fontId="1" type="noConversion"/>
  </si>
  <si>
    <t>원금상환금</t>
    <phoneticPr fontId="1" type="noConversion"/>
  </si>
  <si>
    <t>365일 =</t>
    <phoneticPr fontId="1" type="noConversion"/>
  </si>
  <si>
    <t>12월 =</t>
    <phoneticPr fontId="1" type="noConversion"/>
  </si>
  <si>
    <t xml:space="preserve"> 1명 *</t>
    <phoneticPr fontId="1" type="noConversion"/>
  </si>
  <si>
    <t>-운영 및 업무추진비</t>
    <phoneticPr fontId="1" type="noConversion"/>
  </si>
  <si>
    <t>소  계</t>
    <phoneticPr fontId="1" type="noConversion"/>
  </si>
  <si>
    <t>회의비</t>
    <phoneticPr fontId="1" type="noConversion"/>
  </si>
  <si>
    <t>제1조(총    칙)</t>
    <phoneticPr fontId="9" type="noConversion"/>
  </si>
  <si>
    <t>제4조(예산의집행)</t>
    <phoneticPr fontId="9" type="noConversion"/>
  </si>
  <si>
    <r>
      <t xml:space="preserve">사회복지법인 </t>
    </r>
    <r>
      <rPr>
        <sz val="12"/>
        <color theme="1"/>
        <rFont val="맑은 고딕"/>
        <family val="3"/>
        <charset val="129"/>
      </rPr>
      <t>·</t>
    </r>
    <r>
      <rPr>
        <sz val="12"/>
        <color theme="1"/>
        <rFont val="맑은 고딕"/>
        <family val="2"/>
        <charset val="129"/>
      </rPr>
      <t xml:space="preserve"> 사회복지시설  재무회계규칙을  준수하며,  예산  집행  상  부득이  예산과목간의  금액을</t>
    </r>
    <phoneticPr fontId="1" type="noConversion"/>
  </si>
  <si>
    <t>변경하고자  할  때는  다음과  같이  전용하여  집행할  수  있다.</t>
    <phoneticPr fontId="1" type="noConversion"/>
  </si>
  <si>
    <t xml:space="preserve">  1) 법인의  대표이사는  관,  항,  목간의  예산을  전용할  수  있다.  다만  관간의  전용은  이사회  의결을</t>
    <phoneticPr fontId="1" type="noConversion"/>
  </si>
  <si>
    <t xml:space="preserve">      거쳐야  하며,  전용을  제한하고  있거나  이사회에서  삭감한  항목으로는  전용하지  못한다.</t>
    <phoneticPr fontId="1" type="noConversion"/>
  </si>
  <si>
    <t xml:space="preserve">  2) 대표이사는  제1항의  규정에  의하여  예산을  전용할  때에는  기장군수에게  즉시  보고하여야  한다.</t>
    <phoneticPr fontId="1" type="noConversion"/>
  </si>
  <si>
    <t>예    산    총    칙</t>
    <phoneticPr fontId="9" type="noConversion"/>
  </si>
  <si>
    <t>한마음노인건강센터</t>
    <phoneticPr fontId="9" type="noConversion"/>
  </si>
  <si>
    <t>계</t>
    <phoneticPr fontId="1" type="noConversion"/>
  </si>
  <si>
    <t>제수당</t>
    <phoneticPr fontId="1" type="noConversion"/>
  </si>
  <si>
    <t>20% *</t>
    <phoneticPr fontId="1" type="noConversion"/>
  </si>
  <si>
    <t>365일 =</t>
    <phoneticPr fontId="1" type="noConversion"/>
  </si>
  <si>
    <t xml:space="preserve">     365일 =</t>
    <phoneticPr fontId="1" type="noConversion"/>
  </si>
  <si>
    <t>-1등급(일반)</t>
    <phoneticPr fontId="1" type="noConversion"/>
  </si>
  <si>
    <t>10% *</t>
    <phoneticPr fontId="1" type="noConversion"/>
  </si>
  <si>
    <t>-2등급(일반)</t>
    <phoneticPr fontId="1" type="noConversion"/>
  </si>
  <si>
    <t>-2등급(감경)</t>
    <phoneticPr fontId="1" type="noConversion"/>
  </si>
  <si>
    <t>보조금
수입</t>
    <phoneticPr fontId="1" type="noConversion"/>
  </si>
  <si>
    <t>시군구보조금
수입</t>
    <phoneticPr fontId="1" type="noConversion"/>
  </si>
  <si>
    <t>-생계비</t>
    <phoneticPr fontId="1" type="noConversion"/>
  </si>
  <si>
    <t>-월동대책비</t>
    <phoneticPr fontId="1" type="noConversion"/>
  </si>
  <si>
    <t>-특별위로금</t>
    <phoneticPr fontId="1" type="noConversion"/>
  </si>
  <si>
    <t>12월 =</t>
    <phoneticPr fontId="1" type="noConversion"/>
  </si>
  <si>
    <t>1회 =</t>
    <phoneticPr fontId="1" type="noConversion"/>
  </si>
  <si>
    <t>-간호부장</t>
    <phoneticPr fontId="1" type="noConversion"/>
  </si>
  <si>
    <t>-행정실장</t>
    <phoneticPr fontId="1" type="noConversion"/>
  </si>
  <si>
    <t>=</t>
    <phoneticPr fontId="1" type="noConversion"/>
  </si>
  <si>
    <t>12월</t>
    <phoneticPr fontId="1" type="noConversion"/>
  </si>
  <si>
    <t xml:space="preserve">      20,000원 *</t>
    <phoneticPr fontId="1" type="noConversion"/>
  </si>
  <si>
    <t>-음식물쓰레기칩구입</t>
    <phoneticPr fontId="1" type="noConversion"/>
  </si>
  <si>
    <t>-경조사 화환 등</t>
    <phoneticPr fontId="1" type="noConversion"/>
  </si>
  <si>
    <t>-쓰레기처리수수료</t>
    <phoneticPr fontId="1" type="noConversion"/>
  </si>
  <si>
    <t>6월</t>
    <phoneticPr fontId="1" type="noConversion"/>
  </si>
  <si>
    <t>-전문인,영업배상보험</t>
    <phoneticPr fontId="1" type="noConversion"/>
  </si>
  <si>
    <t>-소방안전협회비</t>
    <phoneticPr fontId="1" type="noConversion"/>
  </si>
  <si>
    <t xml:space="preserve"> 4회</t>
    <phoneticPr fontId="1" type="noConversion"/>
  </si>
  <si>
    <t>-시설비</t>
    <phoneticPr fontId="1" type="noConversion"/>
  </si>
  <si>
    <t>1회</t>
    <phoneticPr fontId="1" type="noConversion"/>
  </si>
  <si>
    <t>-사무실 비품</t>
    <phoneticPr fontId="1" type="noConversion"/>
  </si>
  <si>
    <t>-방역대행료</t>
    <phoneticPr fontId="1" type="noConversion"/>
  </si>
  <si>
    <t>-식재료비(주식)</t>
    <phoneticPr fontId="1" type="noConversion"/>
  </si>
  <si>
    <t>-간식비</t>
    <phoneticPr fontId="1" type="noConversion"/>
  </si>
  <si>
    <t xml:space="preserve"> =</t>
    <phoneticPr fontId="1" type="noConversion"/>
  </si>
  <si>
    <t>2회</t>
    <phoneticPr fontId="1" type="noConversion"/>
  </si>
  <si>
    <t xml:space="preserve">    12월 =</t>
    <phoneticPr fontId="1" type="noConversion"/>
  </si>
  <si>
    <t>연료비</t>
    <phoneticPr fontId="1" type="noConversion"/>
  </si>
  <si>
    <t xml:space="preserve">  2회 =</t>
    <phoneticPr fontId="1" type="noConversion"/>
  </si>
  <si>
    <t>적립금</t>
    <phoneticPr fontId="1" type="noConversion"/>
  </si>
  <si>
    <t>준비금</t>
    <phoneticPr fontId="1" type="noConversion"/>
  </si>
  <si>
    <t>계</t>
    <phoneticPr fontId="1" type="noConversion"/>
  </si>
  <si>
    <t>운영충당
적립금</t>
    <phoneticPr fontId="1" type="noConversion"/>
  </si>
  <si>
    <t>환경개선
준비금</t>
    <phoneticPr fontId="1" type="noConversion"/>
  </si>
  <si>
    <t>운영충당적립금</t>
    <phoneticPr fontId="1" type="noConversion"/>
  </si>
  <si>
    <t>시설환경개선준비금</t>
    <phoneticPr fontId="1" type="noConversion"/>
  </si>
  <si>
    <t>-정수기임대료</t>
    <phoneticPr fontId="1" type="noConversion"/>
  </si>
  <si>
    <t>-간호조무사</t>
    <phoneticPr fontId="1" type="noConversion"/>
  </si>
  <si>
    <t xml:space="preserve">      30,000원 *</t>
    <phoneticPr fontId="1" type="noConversion"/>
  </si>
  <si>
    <t xml:space="preserve">   800,000원 *</t>
    <phoneticPr fontId="1" type="noConversion"/>
  </si>
  <si>
    <t>-요양보호사(주임)</t>
    <phoneticPr fontId="1" type="noConversion"/>
  </si>
  <si>
    <t>-1등급(감경)</t>
    <phoneticPr fontId="1" type="noConversion"/>
  </si>
  <si>
    <t>10% *</t>
    <phoneticPr fontId="1" type="noConversion"/>
  </si>
  <si>
    <t>5,400원 *</t>
    <phoneticPr fontId="1" type="noConversion"/>
  </si>
  <si>
    <t>-3~5등급(일반)</t>
    <phoneticPr fontId="1" type="noConversion"/>
  </si>
  <si>
    <t>-3~5등급(감경)</t>
    <phoneticPr fontId="1" type="noConversion"/>
  </si>
  <si>
    <t>-지정후원금</t>
    <phoneticPr fontId="1" type="noConversion"/>
  </si>
  <si>
    <t>-관리과장</t>
    <phoneticPr fontId="1" type="noConversion"/>
  </si>
  <si>
    <t>-간호과장</t>
    <phoneticPr fontId="1" type="noConversion"/>
  </si>
  <si>
    <t>1명 *</t>
    <phoneticPr fontId="1" type="noConversion"/>
  </si>
  <si>
    <t>12월 =</t>
    <phoneticPr fontId="1" type="noConversion"/>
  </si>
  <si>
    <t xml:space="preserve"> 1명 *  </t>
    <phoneticPr fontId="1" type="noConversion"/>
  </si>
  <si>
    <t>-간호조무사(팀장)</t>
    <phoneticPr fontId="1" type="noConversion"/>
  </si>
  <si>
    <t>3명 *</t>
    <phoneticPr fontId="1" type="noConversion"/>
  </si>
  <si>
    <t>100,000원 *</t>
    <phoneticPr fontId="1" type="noConversion"/>
  </si>
  <si>
    <t>-명절감사선물</t>
    <phoneticPr fontId="1" type="noConversion"/>
  </si>
  <si>
    <t>2회</t>
    <phoneticPr fontId="1" type="noConversion"/>
  </si>
  <si>
    <t>-교통카드구입, 충전</t>
    <phoneticPr fontId="1" type="noConversion"/>
  </si>
  <si>
    <t>-유관기관업무협의</t>
    <phoneticPr fontId="1" type="noConversion"/>
  </si>
  <si>
    <t>12월</t>
    <phoneticPr fontId="1" type="noConversion"/>
  </si>
  <si>
    <t>-회계사무소수수료</t>
    <phoneticPr fontId="1" type="noConversion"/>
  </si>
  <si>
    <t xml:space="preserve">     132,000원 *</t>
    <phoneticPr fontId="1" type="noConversion"/>
  </si>
  <si>
    <t>-신용카드단말기</t>
    <phoneticPr fontId="1" type="noConversion"/>
  </si>
  <si>
    <t>11,000원 *</t>
    <phoneticPr fontId="1" type="noConversion"/>
  </si>
  <si>
    <t xml:space="preserve"> 12월</t>
    <phoneticPr fontId="1" type="noConversion"/>
  </si>
  <si>
    <t>-의료폐기물운반처리</t>
    <phoneticPr fontId="1" type="noConversion"/>
  </si>
  <si>
    <t>-화재및가스보험</t>
    <phoneticPr fontId="1" type="noConversion"/>
  </si>
  <si>
    <t>-노인협회비</t>
    <phoneticPr fontId="1" type="noConversion"/>
  </si>
  <si>
    <t>-세탁비</t>
    <phoneticPr fontId="1" type="noConversion"/>
  </si>
  <si>
    <t>자원봉사자관리사업비</t>
    <phoneticPr fontId="1" type="noConversion"/>
  </si>
  <si>
    <t>기타보조금수입</t>
    <phoneticPr fontId="1" type="noConversion"/>
  </si>
  <si>
    <t>3.035%</t>
    <phoneticPr fontId="1" type="noConversion"/>
  </si>
  <si>
    <t>-대, 소봉투 인쇄비</t>
    <phoneticPr fontId="1" type="noConversion"/>
  </si>
  <si>
    <t>재산조성비</t>
    <phoneticPr fontId="1" type="noConversion"/>
  </si>
  <si>
    <t>-팀회의비</t>
    <phoneticPr fontId="1" type="noConversion"/>
  </si>
  <si>
    <t>-전체회의</t>
    <phoneticPr fontId="1" type="noConversion"/>
  </si>
  <si>
    <t xml:space="preserve">   500,000원 *</t>
    <phoneticPr fontId="1" type="noConversion"/>
  </si>
  <si>
    <t xml:space="preserve">    500,000원 *</t>
    <phoneticPr fontId="1" type="noConversion"/>
  </si>
  <si>
    <t xml:space="preserve">     500,000원 *</t>
    <phoneticPr fontId="1" type="noConversion"/>
  </si>
  <si>
    <t>12회</t>
    <phoneticPr fontId="1" type="noConversion"/>
  </si>
  <si>
    <t>-직원연찬회</t>
    <phoneticPr fontId="1" type="noConversion"/>
  </si>
  <si>
    <t>(단위 : 원)</t>
    <phoneticPr fontId="1" type="noConversion"/>
  </si>
  <si>
    <t>세입계</t>
    <phoneticPr fontId="1" type="noConversion"/>
  </si>
  <si>
    <t>사업수입</t>
    <phoneticPr fontId="1" type="noConversion"/>
  </si>
  <si>
    <t>사업수입</t>
    <phoneticPr fontId="1" type="noConversion"/>
  </si>
  <si>
    <t>계</t>
    <phoneticPr fontId="1" type="noConversion"/>
  </si>
  <si>
    <t>과년도수입</t>
    <phoneticPr fontId="1" type="noConversion"/>
  </si>
  <si>
    <t>과년도수입</t>
    <phoneticPr fontId="1" type="noConversion"/>
  </si>
  <si>
    <t>(입소비용수입)</t>
    <phoneticPr fontId="1" type="noConversion"/>
  </si>
  <si>
    <t>[입소자부담금수입]</t>
    <phoneticPr fontId="1" type="noConversion"/>
  </si>
  <si>
    <t>[사업수입]</t>
    <phoneticPr fontId="1" type="noConversion"/>
  </si>
  <si>
    <t>(사업수입)</t>
    <phoneticPr fontId="1" type="noConversion"/>
  </si>
  <si>
    <t>과년도수입</t>
    <phoneticPr fontId="1" type="noConversion"/>
  </si>
  <si>
    <t>[과년도수입]</t>
    <phoneticPr fontId="1" type="noConversion"/>
  </si>
  <si>
    <t>(과년도수입)</t>
    <phoneticPr fontId="1" type="noConversion"/>
  </si>
  <si>
    <t>(보조금수입)</t>
    <phoneticPr fontId="1" type="noConversion"/>
  </si>
  <si>
    <t>[보조금수입]</t>
    <phoneticPr fontId="1" type="noConversion"/>
  </si>
  <si>
    <t>(후원금수입)</t>
    <phoneticPr fontId="1" type="noConversion"/>
  </si>
  <si>
    <t>[후원금수입]</t>
    <phoneticPr fontId="1" type="noConversion"/>
  </si>
  <si>
    <t>(차입금)</t>
    <phoneticPr fontId="1" type="noConversion"/>
  </si>
  <si>
    <t>[차입금]</t>
    <phoneticPr fontId="1" type="noConversion"/>
  </si>
  <si>
    <t>(잡수입)</t>
    <phoneticPr fontId="1" type="noConversion"/>
  </si>
  <si>
    <t>[잡수입]</t>
    <phoneticPr fontId="1" type="noConversion"/>
  </si>
  <si>
    <t>조사연구개발사업수입</t>
    <phoneticPr fontId="1" type="noConversion"/>
  </si>
  <si>
    <t>요양보호사실습비</t>
    <phoneticPr fontId="1" type="noConversion"/>
  </si>
  <si>
    <t>요양급여수입</t>
    <phoneticPr fontId="1" type="noConversion"/>
  </si>
  <si>
    <t>장기요양급여수입</t>
    <phoneticPr fontId="1" type="noConversion"/>
  </si>
  <si>
    <t>계</t>
    <phoneticPr fontId="1" type="noConversion"/>
  </si>
  <si>
    <t>요양급여수입</t>
    <phoneticPr fontId="1" type="noConversion"/>
  </si>
  <si>
    <t>소  계</t>
    <phoneticPr fontId="1" type="noConversion"/>
  </si>
  <si>
    <t>-1등급(일반)</t>
    <phoneticPr fontId="1" type="noConversion"/>
  </si>
  <si>
    <t>-1등급(감경)</t>
    <phoneticPr fontId="1" type="noConversion"/>
  </si>
  <si>
    <t>-1등급(수급자)</t>
    <phoneticPr fontId="1" type="noConversion"/>
  </si>
  <si>
    <t>-2등급(일반)</t>
    <phoneticPr fontId="1" type="noConversion"/>
  </si>
  <si>
    <t>-2등급(감경)</t>
    <phoneticPr fontId="1" type="noConversion"/>
  </si>
  <si>
    <t>-2등급(수급자)</t>
    <phoneticPr fontId="1" type="noConversion"/>
  </si>
  <si>
    <t>-3~5등급(일반)</t>
    <phoneticPr fontId="1" type="noConversion"/>
  </si>
  <si>
    <t>-3~5등급(감경)</t>
    <phoneticPr fontId="1" type="noConversion"/>
  </si>
  <si>
    <t>-3~5등급(수급자)</t>
    <phoneticPr fontId="1" type="noConversion"/>
  </si>
  <si>
    <t>80%*</t>
    <phoneticPr fontId="1" type="noConversion"/>
  </si>
  <si>
    <t>90%*</t>
    <phoneticPr fontId="1" type="noConversion"/>
  </si>
  <si>
    <t>100%*</t>
    <phoneticPr fontId="1" type="noConversion"/>
  </si>
  <si>
    <t>80%*</t>
    <phoneticPr fontId="1" type="noConversion"/>
  </si>
  <si>
    <t>90%*</t>
    <phoneticPr fontId="1" type="noConversion"/>
  </si>
  <si>
    <t>90%*</t>
    <phoneticPr fontId="1" type="noConversion"/>
  </si>
  <si>
    <t>365일 =</t>
    <phoneticPr fontId="1" type="noConversion"/>
  </si>
  <si>
    <t>365일 =</t>
    <phoneticPr fontId="1" type="noConversion"/>
  </si>
  <si>
    <t>365일 =</t>
    <phoneticPr fontId="1" type="noConversion"/>
  </si>
  <si>
    <t>365일 =</t>
    <phoneticPr fontId="1" type="noConversion"/>
  </si>
  <si>
    <t>365일 =</t>
    <phoneticPr fontId="1" type="noConversion"/>
  </si>
  <si>
    <t>365일 =</t>
    <phoneticPr fontId="1" type="noConversion"/>
  </si>
  <si>
    <t>(요양급여수입)</t>
    <phoneticPr fontId="1" type="noConversion"/>
  </si>
  <si>
    <t>[요양급여수입]</t>
    <phoneticPr fontId="1" type="noConversion"/>
  </si>
  <si>
    <t>금융기관차입금</t>
    <phoneticPr fontId="1" type="noConversion"/>
  </si>
  <si>
    <t>차입금</t>
    <phoneticPr fontId="1" type="noConversion"/>
  </si>
  <si>
    <t>전입금</t>
    <phoneticPr fontId="1" type="noConversion"/>
  </si>
  <si>
    <t>전입금</t>
    <phoneticPr fontId="1" type="noConversion"/>
  </si>
  <si>
    <t>소  계</t>
    <phoneticPr fontId="1" type="noConversion"/>
  </si>
  <si>
    <t>법인전입금</t>
    <phoneticPr fontId="1" type="noConversion"/>
  </si>
  <si>
    <t>법인전입금(후원금)</t>
    <phoneticPr fontId="1" type="noConversion"/>
  </si>
  <si>
    <t>법인전입금</t>
    <phoneticPr fontId="1" type="noConversion"/>
  </si>
  <si>
    <t>법인전입금(후원금)</t>
    <phoneticPr fontId="1" type="noConversion"/>
  </si>
  <si>
    <t>(전입금)</t>
    <phoneticPr fontId="1" type="noConversion"/>
  </si>
  <si>
    <t>[전입금]</t>
    <phoneticPr fontId="1" type="noConversion"/>
  </si>
  <si>
    <t>계</t>
    <phoneticPr fontId="1" type="noConversion"/>
  </si>
  <si>
    <t>전년도이월금</t>
    <phoneticPr fontId="1" type="noConversion"/>
  </si>
  <si>
    <t>전년도이월금(후원금)</t>
    <phoneticPr fontId="1" type="noConversion"/>
  </si>
  <si>
    <t>이월사업비</t>
    <phoneticPr fontId="1" type="noConversion"/>
  </si>
  <si>
    <t>이월금</t>
    <phoneticPr fontId="1" type="noConversion"/>
  </si>
  <si>
    <t>이월금</t>
    <phoneticPr fontId="1" type="noConversion"/>
  </si>
  <si>
    <t>전년도이월금</t>
    <phoneticPr fontId="1" type="noConversion"/>
  </si>
  <si>
    <t>전년도이월금(후원금)</t>
    <phoneticPr fontId="1" type="noConversion"/>
  </si>
  <si>
    <t>이월사업비</t>
    <phoneticPr fontId="1" type="noConversion"/>
  </si>
  <si>
    <t>(이월금)</t>
    <phoneticPr fontId="1" type="noConversion"/>
  </si>
  <si>
    <t>[이월금]</t>
    <phoneticPr fontId="1" type="noConversion"/>
  </si>
  <si>
    <t>불용품매각대</t>
    <phoneticPr fontId="1" type="noConversion"/>
  </si>
  <si>
    <t>불용품매각대</t>
    <phoneticPr fontId="1" type="noConversion"/>
  </si>
  <si>
    <t>소  계</t>
    <phoneticPr fontId="1" type="noConversion"/>
  </si>
  <si>
    <t>소  계</t>
    <phoneticPr fontId="1" type="noConversion"/>
  </si>
  <si>
    <t>세출계</t>
    <phoneticPr fontId="1" type="noConversion"/>
  </si>
  <si>
    <t>(단위 : 원)</t>
    <phoneticPr fontId="1" type="noConversion"/>
  </si>
  <si>
    <t>(인건비)</t>
    <phoneticPr fontId="1" type="noConversion"/>
  </si>
  <si>
    <t>[사무비]</t>
    <phoneticPr fontId="1" type="noConversion"/>
  </si>
  <si>
    <t>=</t>
    <phoneticPr fontId="1" type="noConversion"/>
  </si>
  <si>
    <t>=</t>
    <phoneticPr fontId="1" type="noConversion"/>
  </si>
  <si>
    <t>=</t>
    <phoneticPr fontId="1" type="noConversion"/>
  </si>
  <si>
    <t>(업무추진비)</t>
    <phoneticPr fontId="1" type="noConversion"/>
  </si>
  <si>
    <t>(운영비)</t>
    <phoneticPr fontId="1" type="noConversion"/>
  </si>
  <si>
    <t>(시설비)</t>
    <phoneticPr fontId="1" type="noConversion"/>
  </si>
  <si>
    <t>(운영비)</t>
    <phoneticPr fontId="1" type="noConversion"/>
  </si>
  <si>
    <t>[사업비]</t>
    <phoneticPr fontId="1" type="noConversion"/>
  </si>
  <si>
    <t>(사업비)</t>
    <phoneticPr fontId="1" type="noConversion"/>
  </si>
  <si>
    <t>(잡지출)</t>
    <phoneticPr fontId="1" type="noConversion"/>
  </si>
  <si>
    <t>[상환금]</t>
    <phoneticPr fontId="1" type="noConversion"/>
  </si>
  <si>
    <t>(부채상환금)</t>
    <phoneticPr fontId="1" type="noConversion"/>
  </si>
  <si>
    <t>[적립금]</t>
    <phoneticPr fontId="1" type="noConversion"/>
  </si>
  <si>
    <t>(운영충당적립금)</t>
    <phoneticPr fontId="1" type="noConversion"/>
  </si>
  <si>
    <t>[준비금]</t>
    <phoneticPr fontId="1" type="noConversion"/>
  </si>
  <si>
    <t>(환경개선준비금)</t>
    <phoneticPr fontId="1" type="noConversion"/>
  </si>
  <si>
    <t>세     출</t>
    <phoneticPr fontId="25" type="noConversion"/>
  </si>
  <si>
    <t>관</t>
    <phoneticPr fontId="25" type="noConversion"/>
  </si>
  <si>
    <t>항</t>
    <phoneticPr fontId="25" type="noConversion"/>
  </si>
  <si>
    <t>목</t>
    <phoneticPr fontId="25" type="noConversion"/>
  </si>
  <si>
    <t>증감 (B)-(A)</t>
    <phoneticPr fontId="25" type="noConversion"/>
  </si>
  <si>
    <t>관</t>
    <phoneticPr fontId="25" type="noConversion"/>
  </si>
  <si>
    <t>목</t>
    <phoneticPr fontId="25" type="noConversion"/>
  </si>
  <si>
    <t>액수</t>
    <phoneticPr fontId="25" type="noConversion"/>
  </si>
  <si>
    <t>비율(%)</t>
    <phoneticPr fontId="25" type="noConversion"/>
  </si>
  <si>
    <t>비율(%)</t>
    <phoneticPr fontId="25" type="noConversion"/>
  </si>
  <si>
    <t>총 계</t>
    <phoneticPr fontId="25" type="noConversion"/>
  </si>
  <si>
    <t>총 계</t>
    <phoneticPr fontId="25" type="noConversion"/>
  </si>
  <si>
    <t>입소자부담금수입</t>
    <phoneticPr fontId="25" type="noConversion"/>
  </si>
  <si>
    <t>계</t>
    <phoneticPr fontId="25" type="noConversion"/>
  </si>
  <si>
    <t>사무비</t>
    <phoneticPr fontId="25" type="noConversion"/>
  </si>
  <si>
    <t>계</t>
    <phoneticPr fontId="25" type="noConversion"/>
  </si>
  <si>
    <t>입소비용수입</t>
    <phoneticPr fontId="25" type="noConversion"/>
  </si>
  <si>
    <t>인건비</t>
    <phoneticPr fontId="25" type="noConversion"/>
  </si>
  <si>
    <t>계</t>
    <phoneticPr fontId="25" type="noConversion"/>
  </si>
  <si>
    <t>급여</t>
    <phoneticPr fontId="25" type="noConversion"/>
  </si>
  <si>
    <t>제수당</t>
    <phoneticPr fontId="25" type="noConversion"/>
  </si>
  <si>
    <t>퇴직금및퇴직적립금</t>
    <phoneticPr fontId="25" type="noConversion"/>
  </si>
  <si>
    <t>사회보험부담금</t>
    <phoneticPr fontId="25" type="noConversion"/>
  </si>
  <si>
    <t>계</t>
    <phoneticPr fontId="25" type="noConversion"/>
  </si>
  <si>
    <t>기타후생경비</t>
    <phoneticPr fontId="25" type="noConversion"/>
  </si>
  <si>
    <t>업무추진비</t>
    <phoneticPr fontId="25" type="noConversion"/>
  </si>
  <si>
    <t>계</t>
    <phoneticPr fontId="25" type="noConversion"/>
  </si>
  <si>
    <t>회의비</t>
    <phoneticPr fontId="25" type="noConversion"/>
  </si>
  <si>
    <t>운영비</t>
    <phoneticPr fontId="25" type="noConversion"/>
  </si>
  <si>
    <t>여비</t>
    <phoneticPr fontId="25" type="noConversion"/>
  </si>
  <si>
    <t>수용비및수수료</t>
    <phoneticPr fontId="25" type="noConversion"/>
  </si>
  <si>
    <t>공공요금</t>
    <phoneticPr fontId="25" type="noConversion"/>
  </si>
  <si>
    <t>제세공과금</t>
    <phoneticPr fontId="25" type="noConversion"/>
  </si>
  <si>
    <t>차량비</t>
    <phoneticPr fontId="25" type="noConversion"/>
  </si>
  <si>
    <t>기타운영비</t>
    <phoneticPr fontId="25" type="noConversion"/>
  </si>
  <si>
    <t>재산조성비</t>
    <phoneticPr fontId="25" type="noConversion"/>
  </si>
  <si>
    <t>시설비</t>
    <phoneticPr fontId="25" type="noConversion"/>
  </si>
  <si>
    <t>자산취득비</t>
    <phoneticPr fontId="25" type="noConversion"/>
  </si>
  <si>
    <t>시설장비유지비</t>
    <phoneticPr fontId="25" type="noConversion"/>
  </si>
  <si>
    <t>사업비</t>
    <phoneticPr fontId="25" type="noConversion"/>
  </si>
  <si>
    <t>전출금</t>
    <phoneticPr fontId="25" type="noConversion"/>
  </si>
  <si>
    <t>전출금</t>
    <phoneticPr fontId="25" type="noConversion"/>
  </si>
  <si>
    <t>과년도지출</t>
    <phoneticPr fontId="25" type="noConversion"/>
  </si>
  <si>
    <t>과년도지출</t>
    <phoneticPr fontId="25" type="noConversion"/>
  </si>
  <si>
    <t>계</t>
    <phoneticPr fontId="25" type="noConversion"/>
  </si>
  <si>
    <t>예비비</t>
    <phoneticPr fontId="25" type="noConversion"/>
  </si>
  <si>
    <t>계</t>
    <phoneticPr fontId="1" type="noConversion"/>
  </si>
  <si>
    <t>전출금</t>
    <phoneticPr fontId="1" type="noConversion"/>
  </si>
  <si>
    <t>소  계</t>
    <phoneticPr fontId="1" type="noConversion"/>
  </si>
  <si>
    <t>법인회계전출금</t>
    <phoneticPr fontId="1" type="noConversion"/>
  </si>
  <si>
    <t>법인회계전출금</t>
    <phoneticPr fontId="1" type="noConversion"/>
  </si>
  <si>
    <t>[전출금]</t>
    <phoneticPr fontId="1" type="noConversion"/>
  </si>
  <si>
    <t>(전출금)</t>
    <phoneticPr fontId="1" type="noConversion"/>
  </si>
  <si>
    <t>과년도지출</t>
    <phoneticPr fontId="1" type="noConversion"/>
  </si>
  <si>
    <t>소  계</t>
    <phoneticPr fontId="1" type="noConversion"/>
  </si>
  <si>
    <t>과년도지출</t>
    <phoneticPr fontId="1" type="noConversion"/>
  </si>
  <si>
    <t>과년도지출</t>
    <phoneticPr fontId="1" type="noConversion"/>
  </si>
  <si>
    <t>[과년도지출]</t>
    <phoneticPr fontId="1" type="noConversion"/>
  </si>
  <si>
    <t>(과년도지출)</t>
    <phoneticPr fontId="1" type="noConversion"/>
  </si>
  <si>
    <t>잡지출</t>
    <phoneticPr fontId="1" type="noConversion"/>
  </si>
  <si>
    <t>계</t>
    <phoneticPr fontId="1" type="noConversion"/>
  </si>
  <si>
    <t>잡지출</t>
    <phoneticPr fontId="1" type="noConversion"/>
  </si>
  <si>
    <t>잡지출</t>
    <phoneticPr fontId="1" type="noConversion"/>
  </si>
  <si>
    <t>잡지출</t>
    <phoneticPr fontId="1" type="noConversion"/>
  </si>
  <si>
    <t>[잡지출]</t>
    <phoneticPr fontId="1" type="noConversion"/>
  </si>
  <si>
    <t>예비비 및 기타</t>
    <phoneticPr fontId="1" type="noConversion"/>
  </si>
  <si>
    <t>계</t>
    <phoneticPr fontId="1" type="noConversion"/>
  </si>
  <si>
    <t>예비비</t>
    <phoneticPr fontId="1" type="noConversion"/>
  </si>
  <si>
    <t>반환금</t>
    <phoneticPr fontId="1" type="noConversion"/>
  </si>
  <si>
    <t>반환금</t>
    <phoneticPr fontId="1" type="noConversion"/>
  </si>
  <si>
    <t>예비비 및 기타</t>
    <phoneticPr fontId="1" type="noConversion"/>
  </si>
  <si>
    <t>[예비비 및 기타]</t>
    <phoneticPr fontId="1" type="noConversion"/>
  </si>
  <si>
    <t>(예비비 및 기타)</t>
    <phoneticPr fontId="1" type="noConversion"/>
  </si>
  <si>
    <t>시설환경개선준비금</t>
    <phoneticPr fontId="1" type="noConversion"/>
  </si>
  <si>
    <t>부채상환금</t>
    <phoneticPr fontId="1" type="noConversion"/>
  </si>
  <si>
    <t>생활복제작</t>
    <phoneticPr fontId="1" type="noConversion"/>
  </si>
  <si>
    <t>병원비 및 약제비</t>
    <phoneticPr fontId="1" type="noConversion"/>
  </si>
  <si>
    <t>LPG연료비</t>
    <phoneticPr fontId="1" type="noConversion"/>
  </si>
  <si>
    <t>예금이자수입</t>
    <phoneticPr fontId="1" type="noConversion"/>
  </si>
  <si>
    <t>의료비 등</t>
    <phoneticPr fontId="1" type="noConversion"/>
  </si>
  <si>
    <t>생계비</t>
    <phoneticPr fontId="25" type="noConversion"/>
  </si>
  <si>
    <t>수용기관경비</t>
    <phoneticPr fontId="1" type="noConversion"/>
  </si>
  <si>
    <t>의료비</t>
    <phoneticPr fontId="1" type="noConversion"/>
  </si>
  <si>
    <t>사업비</t>
    <phoneticPr fontId="25" type="noConversion"/>
  </si>
  <si>
    <t>조사연구개발사업비</t>
    <phoneticPr fontId="25" type="noConversion"/>
  </si>
  <si>
    <t>사회심리재활사업비</t>
    <phoneticPr fontId="25" type="noConversion"/>
  </si>
  <si>
    <t>프로그램사업비</t>
    <phoneticPr fontId="1" type="noConversion"/>
  </si>
  <si>
    <t>의료재활사업비</t>
    <phoneticPr fontId="1" type="noConversion"/>
  </si>
  <si>
    <t>자원봉사자관리사업비</t>
    <phoneticPr fontId="25" type="noConversion"/>
  </si>
  <si>
    <t>계</t>
    <phoneticPr fontId="1" type="noConversion"/>
  </si>
  <si>
    <t>상환금</t>
    <phoneticPr fontId="1" type="noConversion"/>
  </si>
  <si>
    <t>부채상환금</t>
    <phoneticPr fontId="1" type="noConversion"/>
  </si>
  <si>
    <t>잡지출</t>
    <phoneticPr fontId="25" type="noConversion"/>
  </si>
  <si>
    <t>잡지출</t>
    <phoneticPr fontId="25" type="noConversion"/>
  </si>
  <si>
    <t>예비비 및 기타</t>
    <phoneticPr fontId="25" type="noConversion"/>
  </si>
  <si>
    <t>적립금</t>
    <phoneticPr fontId="1" type="noConversion"/>
  </si>
  <si>
    <t>계</t>
    <phoneticPr fontId="1" type="noConversion"/>
  </si>
  <si>
    <t>운영충당적립금</t>
    <phoneticPr fontId="1" type="noConversion"/>
  </si>
  <si>
    <t>준비금</t>
    <phoneticPr fontId="25" type="noConversion"/>
  </si>
  <si>
    <t>환경개선준비금</t>
    <phoneticPr fontId="25" type="noConversion"/>
  </si>
  <si>
    <t>시설환경개선준비금</t>
    <phoneticPr fontId="25" type="noConversion"/>
  </si>
  <si>
    <t>식재료비 수입</t>
    <phoneticPr fontId="1" type="noConversion"/>
  </si>
  <si>
    <t>사업수입</t>
    <phoneticPr fontId="1" type="noConversion"/>
  </si>
  <si>
    <t>계</t>
    <phoneticPr fontId="1" type="noConversion"/>
  </si>
  <si>
    <t>사업수입</t>
    <phoneticPr fontId="1" type="noConversion"/>
  </si>
  <si>
    <t>조사연구개발사업비수입</t>
    <phoneticPr fontId="1" type="noConversion"/>
  </si>
  <si>
    <t>과년도수입</t>
    <phoneticPr fontId="1" type="noConversion"/>
  </si>
  <si>
    <t>보조금수입</t>
    <phoneticPr fontId="1" type="noConversion"/>
  </si>
  <si>
    <t>보조금수입</t>
    <phoneticPr fontId="1" type="noConversion"/>
  </si>
  <si>
    <t>시군구보조금수입</t>
    <phoneticPr fontId="1" type="noConversion"/>
  </si>
  <si>
    <t>기타보조금수입</t>
    <phoneticPr fontId="1" type="noConversion"/>
  </si>
  <si>
    <t>후원금수입</t>
    <phoneticPr fontId="1" type="noConversion"/>
  </si>
  <si>
    <t>지정후원금수입</t>
    <phoneticPr fontId="1" type="noConversion"/>
  </si>
  <si>
    <t>비지정후원금수입</t>
    <phoneticPr fontId="1" type="noConversion"/>
  </si>
  <si>
    <t>요양급여수입</t>
    <phoneticPr fontId="1" type="noConversion"/>
  </si>
  <si>
    <t>차입금</t>
    <phoneticPr fontId="1" type="noConversion"/>
  </si>
  <si>
    <t>계</t>
    <phoneticPr fontId="1" type="noConversion"/>
  </si>
  <si>
    <t>차입금</t>
    <phoneticPr fontId="1" type="noConversion"/>
  </si>
  <si>
    <t>전입금</t>
    <phoneticPr fontId="1" type="noConversion"/>
  </si>
  <si>
    <t>법인전입금</t>
    <phoneticPr fontId="1" type="noConversion"/>
  </si>
  <si>
    <t>법인전입금(후원금)</t>
    <phoneticPr fontId="1" type="noConversion"/>
  </si>
  <si>
    <t>이월금</t>
    <phoneticPr fontId="1" type="noConversion"/>
  </si>
  <si>
    <t>계</t>
    <phoneticPr fontId="1" type="noConversion"/>
  </si>
  <si>
    <t>전년도이월금(후원금)</t>
    <phoneticPr fontId="1" type="noConversion"/>
  </si>
  <si>
    <t>이월사업비</t>
    <phoneticPr fontId="1" type="noConversion"/>
  </si>
  <si>
    <t>잡수입</t>
    <phoneticPr fontId="1" type="noConversion"/>
  </si>
  <si>
    <t>계</t>
    <phoneticPr fontId="1" type="noConversion"/>
  </si>
  <si>
    <t>잡수입</t>
    <phoneticPr fontId="1" type="noConversion"/>
  </si>
  <si>
    <t>불용품매각대</t>
    <phoneticPr fontId="1" type="noConversion"/>
  </si>
  <si>
    <t>기타예금이자수입</t>
    <phoneticPr fontId="1" type="noConversion"/>
  </si>
  <si>
    <t>기타잡수입</t>
    <phoneticPr fontId="1" type="noConversion"/>
  </si>
  <si>
    <t>공공요금</t>
    <phoneticPr fontId="1" type="noConversion"/>
  </si>
  <si>
    <t>=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</si>
  <si>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</si>
  <si>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</si>
  <si>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</si>
  <si>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</si>
  <si>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</si>
  <si>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</si>
  <si>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</si>
  <si>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=</t>
    <phoneticPr fontId="1" type="noConversion"/>
  </si>
  <si>
    <t xml:space="preserve">      100,000원 *</t>
    <phoneticPr fontId="1" type="noConversion"/>
  </si>
  <si>
    <t>30,000원 *</t>
    <phoneticPr fontId="1" type="noConversion"/>
  </si>
  <si>
    <t>=</t>
    <phoneticPr fontId="1" type="noConversion"/>
  </si>
  <si>
    <t>본인일부부담금보조금</t>
    <phoneticPr fontId="1" type="noConversion"/>
  </si>
  <si>
    <t>종사자복지수당보조금</t>
    <phoneticPr fontId="1" type="noConversion"/>
  </si>
  <si>
    <t>25명 *</t>
    <phoneticPr fontId="1" type="noConversion"/>
  </si>
  <si>
    <t>12월 =</t>
    <phoneticPr fontId="1" type="noConversion"/>
  </si>
  <si>
    <t>-부원장</t>
    <phoneticPr fontId="1" type="noConversion"/>
  </si>
  <si>
    <t>1명 *</t>
    <phoneticPr fontId="1" type="noConversion"/>
  </si>
  <si>
    <t>12월 =</t>
    <phoneticPr fontId="1" type="noConversion"/>
  </si>
  <si>
    <t>5,060,000원 *</t>
    <phoneticPr fontId="1" type="noConversion"/>
  </si>
  <si>
    <t xml:space="preserve"> 2명 *</t>
    <phoneticPr fontId="1" type="noConversion"/>
  </si>
  <si>
    <t>-조리원(주임)</t>
    <phoneticPr fontId="1" type="noConversion"/>
  </si>
  <si>
    <t>12월 =</t>
    <phoneticPr fontId="1" type="noConversion"/>
  </si>
  <si>
    <t>4명 *</t>
    <phoneticPr fontId="1" type="noConversion"/>
  </si>
  <si>
    <t>27명 *</t>
    <phoneticPr fontId="1" type="noConversion"/>
  </si>
  <si>
    <t>12월 =</t>
    <phoneticPr fontId="1" type="noConversion"/>
  </si>
  <si>
    <t>-종사자복지수당</t>
    <phoneticPr fontId="1" type="noConversion"/>
  </si>
  <si>
    <t>3,000,000원 *</t>
    <phoneticPr fontId="1" type="noConversion"/>
  </si>
  <si>
    <t>-명절포상금</t>
    <phoneticPr fontId="1" type="noConversion"/>
  </si>
  <si>
    <t>100,000원 *</t>
    <phoneticPr fontId="1" type="noConversion"/>
  </si>
  <si>
    <t>45명 *</t>
    <phoneticPr fontId="1" type="noConversion"/>
  </si>
  <si>
    <t>2회 =</t>
    <phoneticPr fontId="1" type="noConversion"/>
  </si>
  <si>
    <t xml:space="preserve">     50,000원 *</t>
    <phoneticPr fontId="1" type="noConversion"/>
  </si>
  <si>
    <t>-사무실소모품비</t>
    <phoneticPr fontId="1" type="noConversion"/>
  </si>
  <si>
    <t>-송금수수료</t>
    <phoneticPr fontId="1" type="noConversion"/>
  </si>
  <si>
    <t>=</t>
    <phoneticPr fontId="1" type="noConversion"/>
  </si>
  <si>
    <t>-주방물품구입</t>
    <phoneticPr fontId="1" type="noConversion"/>
  </si>
  <si>
    <t>6회</t>
    <phoneticPr fontId="1" type="noConversion"/>
  </si>
  <si>
    <t>=</t>
    <phoneticPr fontId="1" type="noConversion"/>
  </si>
  <si>
    <t>-사진인화</t>
    <phoneticPr fontId="1" type="noConversion"/>
  </si>
  <si>
    <t>12회</t>
    <phoneticPr fontId="1" type="noConversion"/>
  </si>
  <si>
    <t>=</t>
    <phoneticPr fontId="1" type="noConversion"/>
  </si>
  <si>
    <t xml:space="preserve">     200,000원 *</t>
    <phoneticPr fontId="1" type="noConversion"/>
  </si>
  <si>
    <t>45,000원 *</t>
    <phoneticPr fontId="1" type="noConversion"/>
  </si>
  <si>
    <t xml:space="preserve"> 2대 *</t>
    <phoneticPr fontId="1" type="noConversion"/>
  </si>
  <si>
    <t>1회 =</t>
    <phoneticPr fontId="1" type="noConversion"/>
  </si>
  <si>
    <t xml:space="preserve"> 2대</t>
    <phoneticPr fontId="1" type="noConversion"/>
  </si>
  <si>
    <t>48,000원 *</t>
    <phoneticPr fontId="1" type="noConversion"/>
  </si>
  <si>
    <t>-기타제세(미납분)</t>
    <phoneticPr fontId="1" type="noConversion"/>
  </si>
  <si>
    <t>12회</t>
    <phoneticPr fontId="1" type="noConversion"/>
  </si>
  <si>
    <t>2대 *</t>
    <phoneticPr fontId="1" type="noConversion"/>
  </si>
  <si>
    <t>-생활실 비품</t>
    <phoneticPr fontId="1" type="noConversion"/>
  </si>
  <si>
    <t>-소방작동기능점검비</t>
    <phoneticPr fontId="1" type="noConversion"/>
  </si>
  <si>
    <t>605,000원 *</t>
    <phoneticPr fontId="1" type="noConversion"/>
  </si>
  <si>
    <t>1회</t>
    <phoneticPr fontId="1" type="noConversion"/>
  </si>
  <si>
    <t xml:space="preserve">     100,000원 *</t>
    <phoneticPr fontId="1" type="noConversion"/>
  </si>
  <si>
    <t>6회</t>
    <phoneticPr fontId="1" type="noConversion"/>
  </si>
  <si>
    <t>본인부담금지원금</t>
    <phoneticPr fontId="1" type="noConversion"/>
  </si>
  <si>
    <t>12월 =</t>
    <phoneticPr fontId="1" type="noConversion"/>
  </si>
  <si>
    <t>800,000원 *</t>
    <phoneticPr fontId="1" type="noConversion"/>
  </si>
  <si>
    <t>장기차입금상환금</t>
    <phoneticPr fontId="1" type="noConversion"/>
  </si>
  <si>
    <t xml:space="preserve">     1,000,000원 *</t>
    <phoneticPr fontId="1" type="noConversion"/>
  </si>
  <si>
    <t xml:space="preserve">   1,000,000원 * </t>
    <phoneticPr fontId="1" type="noConversion"/>
  </si>
  <si>
    <t xml:space="preserve">     100,000원 *</t>
    <phoneticPr fontId="1" type="noConversion"/>
  </si>
  <si>
    <t>200,000원 *</t>
    <phoneticPr fontId="1" type="noConversion"/>
  </si>
  <si>
    <t>10회</t>
    <phoneticPr fontId="1" type="noConversion"/>
  </si>
  <si>
    <t>4회 =</t>
    <phoneticPr fontId="1" type="noConversion"/>
  </si>
  <si>
    <t>50,000원 *</t>
    <phoneticPr fontId="1" type="noConversion"/>
  </si>
  <si>
    <t>운영비</t>
    <phoneticPr fontId="1" type="noConversion"/>
  </si>
  <si>
    <t>-</t>
    <phoneticPr fontId="1" type="noConversion"/>
  </si>
  <si>
    <t>연료비</t>
    <phoneticPr fontId="1" type="noConversion"/>
  </si>
  <si>
    <t>세부사업계획서 참조</t>
    <phoneticPr fontId="1" type="noConversion"/>
  </si>
  <si>
    <t xml:space="preserve">      60,000원 *</t>
    <phoneticPr fontId="1" type="noConversion"/>
  </si>
  <si>
    <t xml:space="preserve">      50,000원 *</t>
    <phoneticPr fontId="1" type="noConversion"/>
  </si>
  <si>
    <t xml:space="preserve">     500,000원 *</t>
    <phoneticPr fontId="1" type="noConversion"/>
  </si>
  <si>
    <t>100,000원 *</t>
    <phoneticPr fontId="1" type="noConversion"/>
  </si>
  <si>
    <t xml:space="preserve">     150,000원 *</t>
    <phoneticPr fontId="1" type="noConversion"/>
  </si>
  <si>
    <t xml:space="preserve"> 3회</t>
    <phoneticPr fontId="1" type="noConversion"/>
  </si>
  <si>
    <t>60,000원 *</t>
    <phoneticPr fontId="1" type="noConversion"/>
  </si>
  <si>
    <t>34,772원 *</t>
    <phoneticPr fontId="1" type="noConversion"/>
  </si>
  <si>
    <t>35,000원 *</t>
    <phoneticPr fontId="1" type="noConversion"/>
  </si>
  <si>
    <t>-병동비</t>
    <phoneticPr fontId="1" type="noConversion"/>
  </si>
  <si>
    <t>230,000원 *</t>
    <phoneticPr fontId="1" type="noConversion"/>
  </si>
  <si>
    <t>12월</t>
    <phoneticPr fontId="1" type="noConversion"/>
  </si>
  <si>
    <t>60,000원 *</t>
    <phoneticPr fontId="1" type="noConversion"/>
  </si>
  <si>
    <t>-요양보호사(과장)</t>
    <phoneticPr fontId="1" type="noConversion"/>
  </si>
  <si>
    <t>2,967,800원 *</t>
    <phoneticPr fontId="1" type="noConversion"/>
  </si>
  <si>
    <t xml:space="preserve">   2,087,800원 *</t>
    <phoneticPr fontId="1" type="noConversion"/>
  </si>
  <si>
    <t xml:space="preserve">   2,447,800원 *</t>
    <phoneticPr fontId="1" type="noConversion"/>
  </si>
  <si>
    <t xml:space="preserve">   1,732,800원 *</t>
    <phoneticPr fontId="1" type="noConversion"/>
  </si>
  <si>
    <t xml:space="preserve">   1,742,800원 *</t>
    <phoneticPr fontId="1" type="noConversion"/>
  </si>
  <si>
    <t>2,362800원 *</t>
    <phoneticPr fontId="1" type="noConversion"/>
  </si>
  <si>
    <t>1,817,800원 *</t>
    <phoneticPr fontId="1" type="noConversion"/>
  </si>
  <si>
    <t xml:space="preserve">   1,752,800원 *</t>
    <phoneticPr fontId="1" type="noConversion"/>
  </si>
  <si>
    <t xml:space="preserve">   1,630,880원 *</t>
    <phoneticPr fontId="1" type="noConversion"/>
  </si>
  <si>
    <t>1,761,990원 *</t>
    <phoneticPr fontId="1" type="noConversion"/>
  </si>
  <si>
    <t xml:space="preserve">   1,696,990원 *</t>
    <phoneticPr fontId="1" type="noConversion"/>
  </si>
  <si>
    <t>1,972800원 *</t>
    <phoneticPr fontId="1" type="noConversion"/>
  </si>
  <si>
    <t xml:space="preserve">     2,300,000원 *</t>
    <phoneticPr fontId="1" type="noConversion"/>
  </si>
  <si>
    <t xml:space="preserve">     275,000원 *</t>
    <phoneticPr fontId="1" type="noConversion"/>
  </si>
  <si>
    <t>750,000원 *</t>
    <phoneticPr fontId="1" type="noConversion"/>
  </si>
  <si>
    <t>1,600,000원 *</t>
    <phoneticPr fontId="1" type="noConversion"/>
  </si>
  <si>
    <t xml:space="preserve">      500,000원 *</t>
    <phoneticPr fontId="1" type="noConversion"/>
  </si>
  <si>
    <t>6회 =</t>
    <phoneticPr fontId="1" type="noConversion"/>
  </si>
  <si>
    <t xml:space="preserve"> 12회</t>
    <phoneticPr fontId="1" type="noConversion"/>
  </si>
  <si>
    <t>-현수막</t>
    <phoneticPr fontId="1" type="noConversion"/>
  </si>
  <si>
    <t>2회</t>
    <phoneticPr fontId="1" type="noConversion"/>
  </si>
  <si>
    <t xml:space="preserve">   2,500,000원 *</t>
    <phoneticPr fontId="1" type="noConversion"/>
  </si>
  <si>
    <t xml:space="preserve">      100,000원 *</t>
    <phoneticPr fontId="1" type="noConversion"/>
  </si>
  <si>
    <t xml:space="preserve">    500,000원 *</t>
    <phoneticPr fontId="1" type="noConversion"/>
  </si>
  <si>
    <t>110,000원 *</t>
    <phoneticPr fontId="1" type="noConversion"/>
  </si>
  <si>
    <t>400,000원 *</t>
    <phoneticPr fontId="1" type="noConversion"/>
  </si>
  <si>
    <t xml:space="preserve">     400,000원 *</t>
    <phoneticPr fontId="1" type="noConversion"/>
  </si>
  <si>
    <t>60명 *</t>
    <phoneticPr fontId="1" type="noConversion"/>
  </si>
  <si>
    <t>1,695,880원 *</t>
    <phoneticPr fontId="1" type="noConversion"/>
  </si>
  <si>
    <t>9,000,000원 *</t>
    <phoneticPr fontId="1" type="noConversion"/>
  </si>
  <si>
    <t>20,000원 *</t>
    <phoneticPr fontId="1" type="noConversion"/>
  </si>
  <si>
    <t xml:space="preserve">   500,000원 *</t>
    <phoneticPr fontId="1" type="noConversion"/>
  </si>
  <si>
    <t xml:space="preserve">   4,000,000원 *</t>
    <phoneticPr fontId="1" type="noConversion"/>
  </si>
  <si>
    <t>248,371원 *</t>
    <phoneticPr fontId="1" type="noConversion"/>
  </si>
  <si>
    <t>1,180,953,330원 *</t>
    <phoneticPr fontId="1" type="noConversion"/>
  </si>
  <si>
    <t xml:space="preserve">     150,000원 *</t>
    <phoneticPr fontId="1" type="noConversion"/>
  </si>
  <si>
    <t xml:space="preserve">     700,000원 *</t>
    <phoneticPr fontId="1" type="noConversion"/>
  </si>
  <si>
    <t>[재산조성비]</t>
    <phoneticPr fontId="1" type="noConversion"/>
  </si>
  <si>
    <t>의료물품</t>
    <phoneticPr fontId="1" type="noConversion"/>
  </si>
  <si>
    <t>자산취득비</t>
    <phoneticPr fontId="1" type="noConversion"/>
  </si>
  <si>
    <t>500,000원 *</t>
    <phoneticPr fontId="1" type="noConversion"/>
  </si>
  <si>
    <t>-산재보험부담금</t>
    <phoneticPr fontId="1" type="noConversion"/>
  </si>
  <si>
    <t>-사대보험미납분</t>
    <phoneticPr fontId="1" type="noConversion"/>
  </si>
  <si>
    <t xml:space="preserve">     50,000원 *</t>
    <phoneticPr fontId="1" type="noConversion"/>
  </si>
  <si>
    <t>120,000원 *</t>
    <phoneticPr fontId="1" type="noConversion"/>
  </si>
  <si>
    <t xml:space="preserve">     220,000원 *</t>
    <phoneticPr fontId="1" type="noConversion"/>
  </si>
  <si>
    <t xml:space="preserve">      40,000원 *</t>
    <phoneticPr fontId="1" type="noConversion"/>
  </si>
  <si>
    <t xml:space="preserve"> 2회 =</t>
    <phoneticPr fontId="1" type="noConversion"/>
  </si>
  <si>
    <t>10월</t>
    <phoneticPr fontId="1" type="noConversion"/>
  </si>
  <si>
    <t>1,000,000원 *</t>
    <phoneticPr fontId="1" type="noConversion"/>
  </si>
  <si>
    <t xml:space="preserve">   7,000원 *</t>
    <phoneticPr fontId="1" type="noConversion"/>
  </si>
  <si>
    <t>-간호실 비품</t>
    <phoneticPr fontId="1" type="noConversion"/>
  </si>
  <si>
    <t xml:space="preserve">     =</t>
    <phoneticPr fontId="1" type="noConversion"/>
  </si>
  <si>
    <t xml:space="preserve">   450,000원 *</t>
    <phoneticPr fontId="1" type="noConversion"/>
  </si>
  <si>
    <t>100,000원 *</t>
    <phoneticPr fontId="1" type="noConversion"/>
  </si>
  <si>
    <t>본인부담금지원금</t>
    <phoneticPr fontId="1" type="noConversion"/>
  </si>
  <si>
    <t>본인부담금수입</t>
    <phoneticPr fontId="25" type="noConversion"/>
  </si>
  <si>
    <t>본인부담금수입</t>
    <phoneticPr fontId="1" type="noConversion"/>
  </si>
  <si>
    <t>59,330원 *</t>
    <phoneticPr fontId="1" type="noConversion"/>
  </si>
  <si>
    <t>59,330원 *</t>
    <phoneticPr fontId="1" type="noConversion"/>
  </si>
  <si>
    <t>55,060원 *</t>
    <phoneticPr fontId="1" type="noConversion"/>
  </si>
  <si>
    <t>55,060원 *</t>
    <phoneticPr fontId="1" type="noConversion"/>
  </si>
  <si>
    <t>50,770원 *</t>
    <phoneticPr fontId="1" type="noConversion"/>
  </si>
  <si>
    <t>50,770원 *</t>
    <phoneticPr fontId="1" type="noConversion"/>
  </si>
  <si>
    <t>59,330원*</t>
    <phoneticPr fontId="1" type="noConversion"/>
  </si>
  <si>
    <t>59,330원*</t>
    <phoneticPr fontId="1" type="noConversion"/>
  </si>
  <si>
    <t>55,060원*</t>
    <phoneticPr fontId="1" type="noConversion"/>
  </si>
  <si>
    <t>55,060원*</t>
    <phoneticPr fontId="1" type="noConversion"/>
  </si>
  <si>
    <t>55,060원*</t>
    <phoneticPr fontId="1" type="noConversion"/>
  </si>
  <si>
    <t>50,770원*</t>
    <phoneticPr fontId="1" type="noConversion"/>
  </si>
  <si>
    <t>50,770원*</t>
    <phoneticPr fontId="1" type="noConversion"/>
  </si>
  <si>
    <t>2,040,500원 *</t>
    <phoneticPr fontId="1" type="noConversion"/>
  </si>
  <si>
    <t xml:space="preserve"> 62,123,700원 *</t>
    <phoneticPr fontId="1" type="noConversion"/>
  </si>
  <si>
    <t>2,261,400,000원 *</t>
    <phoneticPr fontId="1" type="noConversion"/>
  </si>
  <si>
    <t>928,264,100원 *</t>
    <phoneticPr fontId="1" type="noConversion"/>
  </si>
  <si>
    <t>2,052,575,900원 *</t>
    <phoneticPr fontId="1" type="noConversion"/>
  </si>
  <si>
    <t>세     입</t>
    <phoneticPr fontId="25" type="noConversion"/>
  </si>
  <si>
    <t>8명 *</t>
    <phoneticPr fontId="1" type="noConversion"/>
  </si>
  <si>
    <t>식대비</t>
    <phoneticPr fontId="1" type="noConversion"/>
  </si>
  <si>
    <t>2명 *</t>
    <phoneticPr fontId="1" type="noConversion"/>
  </si>
  <si>
    <t xml:space="preserve">   2,033,000원 *</t>
    <phoneticPr fontId="1" type="noConversion"/>
  </si>
  <si>
    <t>5,072,800원 *</t>
    <phoneticPr fontId="1" type="noConversion"/>
  </si>
  <si>
    <t>10,307,800원 *</t>
    <phoneticPr fontId="1" type="noConversion"/>
  </si>
  <si>
    <t>3명 *</t>
    <phoneticPr fontId="1" type="noConversion"/>
  </si>
  <si>
    <t>5명 *</t>
    <phoneticPr fontId="1" type="noConversion"/>
  </si>
  <si>
    <t>6명 *</t>
    <phoneticPr fontId="1" type="noConversion"/>
  </si>
  <si>
    <t>15명 *</t>
    <phoneticPr fontId="1" type="noConversion"/>
  </si>
  <si>
    <t>9명 *</t>
    <phoneticPr fontId="1" type="noConversion"/>
  </si>
  <si>
    <t>110,000원 *</t>
    <phoneticPr fontId="1" type="noConversion"/>
  </si>
  <si>
    <t xml:space="preserve">     110,000원 *</t>
    <phoneticPr fontId="1" type="noConversion"/>
  </si>
  <si>
    <t>40,000원 *</t>
    <phoneticPr fontId="1" type="noConversion"/>
  </si>
  <si>
    <t>28명 *</t>
    <phoneticPr fontId="1" type="noConversion"/>
  </si>
  <si>
    <t>13명 *</t>
    <phoneticPr fontId="1" type="noConversion"/>
  </si>
  <si>
    <t>16명 *</t>
    <phoneticPr fontId="1" type="noConversion"/>
  </si>
  <si>
    <t>8명 *</t>
    <phoneticPr fontId="1" type="noConversion"/>
  </si>
  <si>
    <t xml:space="preserve">  28명 *</t>
    <phoneticPr fontId="1" type="noConversion"/>
  </si>
  <si>
    <t>35명</t>
    <phoneticPr fontId="1" type="noConversion"/>
  </si>
  <si>
    <t xml:space="preserve">      60,000원 *</t>
    <phoneticPr fontId="1" type="noConversion"/>
  </si>
  <si>
    <t>54명 *</t>
    <phoneticPr fontId="1" type="noConversion"/>
  </si>
  <si>
    <t>사회복지사실습비</t>
    <phoneticPr fontId="1" type="noConversion"/>
  </si>
  <si>
    <t>100,000원 *</t>
    <phoneticPr fontId="1" type="noConversion"/>
  </si>
  <si>
    <t>18,000원 *</t>
    <phoneticPr fontId="1" type="noConversion"/>
  </si>
  <si>
    <t>12명 *</t>
    <phoneticPr fontId="1" type="noConversion"/>
  </si>
  <si>
    <t>32,000원 *</t>
    <phoneticPr fontId="1" type="noConversion"/>
  </si>
  <si>
    <t>기관운영비</t>
    <phoneticPr fontId="25" type="noConversion"/>
  </si>
  <si>
    <t>직책보조비</t>
    <phoneticPr fontId="1" type="noConversion"/>
  </si>
  <si>
    <t>2,500,000원 *</t>
    <phoneticPr fontId="1" type="noConversion"/>
  </si>
  <si>
    <t xml:space="preserve">   7,766,636원 *</t>
    <phoneticPr fontId="1" type="noConversion"/>
  </si>
  <si>
    <t>-사무원(과장)</t>
    <phoneticPr fontId="1" type="noConversion"/>
  </si>
  <si>
    <t>세입과 세출에  대하여  다음과  같이  한다.</t>
    <phoneticPr fontId="1" type="noConversion"/>
  </si>
  <si>
    <t>11,645,000원,  사업비 187,806,000원,  잡지출  91,700,000원,  상환금  5,000,000원, 예비비 600,000원이며</t>
    <phoneticPr fontId="1" type="noConversion"/>
  </si>
  <si>
    <t>그 내역은 명세와 같다.</t>
    <phoneticPr fontId="1" type="noConversion"/>
  </si>
  <si>
    <t>후원금수입  960,000원, 차입금  5,000,000원,  잡수입  79,994,737원이며  그 내역은 명세와 같다.</t>
    <phoneticPr fontId="1" type="noConversion"/>
  </si>
  <si>
    <t>2017년도 세입 · 세출 추가예산서</t>
    <phoneticPr fontId="9" type="noConversion"/>
  </si>
  <si>
    <t xml:space="preserve">기장  한마음노인건강센터  2017년도  세입,  세출  추가예산은  각각  1,887,266,436원으로  하며,  추가예산의    </t>
    <phoneticPr fontId="1" type="noConversion"/>
  </si>
  <si>
    <t>제2조(세입추가예산)</t>
    <phoneticPr fontId="9" type="noConversion"/>
  </si>
  <si>
    <t>제3조(세출추가예산)</t>
    <phoneticPr fontId="9" type="noConversion"/>
  </si>
  <si>
    <t>세입추가예산은  입소비용수입  259,555,880원,  요양급여수입  1,402,876,770원,  보조금수입  118,546,272원,</t>
    <phoneticPr fontId="1" type="noConversion"/>
  </si>
  <si>
    <t>세출추가예산은  인건비  1,465,150,800원,  업무추진비  16,600,000원,  운영비  108,764,636원,  재산조성비</t>
    <phoneticPr fontId="1" type="noConversion"/>
  </si>
  <si>
    <t>2017년도       추경(B)</t>
    <phoneticPr fontId="25" type="noConversion"/>
  </si>
  <si>
    <t>2017년도         추경(B)</t>
    <phoneticPr fontId="25" type="noConversion"/>
  </si>
  <si>
    <t>2017년
추경(B)</t>
    <phoneticPr fontId="1" type="noConversion"/>
  </si>
  <si>
    <t>2017년
예산(A)</t>
    <phoneticPr fontId="1" type="noConversion"/>
  </si>
  <si>
    <t>2017년도         예산(A)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</si>
</sst>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_);[Red]\(#,##0\)"/>
  </numFmts>
  <fonts count="3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b/>
      <sz val="18"/>
      <name val="바탕체"/>
      <family val="1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b/>
      <sz val="18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2"/>
      <color theme="1"/>
      <name val="맑은 고딕"/>
      <family val="3"/>
      <charset val="129"/>
    </font>
    <font>
      <sz val="12"/>
      <color theme="1"/>
      <name val="맑은 고딕"/>
      <family val="2"/>
      <charset val="129"/>
    </font>
    <font>
      <sz val="20"/>
      <name val="맑은 고딕"/>
      <family val="3"/>
      <charset val="129"/>
      <scheme val="major"/>
    </font>
    <font>
      <b/>
      <sz val="10"/>
      <name val="굴림"/>
      <family val="3"/>
      <charset val="129"/>
    </font>
    <font>
      <b/>
      <sz val="32"/>
      <name val="HY신명조"/>
      <family val="1"/>
      <charset val="129"/>
    </font>
    <font>
      <sz val="12"/>
      <name val="HY신명조"/>
      <family val="1"/>
      <charset val="129"/>
    </font>
    <font>
      <sz val="11"/>
      <name val="HY신명조"/>
      <family val="1"/>
      <charset val="129"/>
    </font>
    <font>
      <b/>
      <sz val="26"/>
      <name val="HY신명조"/>
      <family val="1"/>
      <charset val="129"/>
    </font>
    <font>
      <b/>
      <sz val="36"/>
      <name val="돋움"/>
      <family val="3"/>
      <charset val="129"/>
    </font>
    <font>
      <sz val="28"/>
      <name val="맑은 고딕"/>
      <family val="3"/>
      <charset val="129"/>
      <scheme val="major"/>
    </font>
    <font>
      <sz val="26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5" fillId="0" borderId="15" xfId="0" applyNumberFormat="1" applyFont="1" applyBorder="1">
      <alignment vertical="center"/>
    </xf>
    <xf numFmtId="49" fontId="5" fillId="0" borderId="12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20" xfId="0" applyNumberFormat="1" applyFont="1" applyBorder="1">
      <alignment vertical="center"/>
    </xf>
    <xf numFmtId="49" fontId="5" fillId="0" borderId="12" xfId="0" applyNumberFormat="1" applyFont="1" applyBorder="1" applyAlignment="1">
      <alignment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24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5" fillId="0" borderId="0" xfId="0" applyNumberFormat="1" applyFont="1" applyBorder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2" fillId="0" borderId="20" xfId="0" applyNumberFormat="1" applyFont="1" applyBorder="1">
      <alignment vertical="center"/>
    </xf>
    <xf numFmtId="49" fontId="4" fillId="0" borderId="15" xfId="0" applyNumberFormat="1" applyFont="1" applyBorder="1" applyAlignment="1">
      <alignment vertical="center" wrapText="1"/>
    </xf>
    <xf numFmtId="49" fontId="5" fillId="0" borderId="24" xfId="0" applyNumberFormat="1" applyFont="1" applyBorder="1">
      <alignment vertical="center"/>
    </xf>
    <xf numFmtId="41" fontId="5" fillId="0" borderId="0" xfId="0" applyNumberFormat="1" applyFont="1" applyBorder="1">
      <alignment vertical="center"/>
    </xf>
    <xf numFmtId="49" fontId="5" fillId="0" borderId="27" xfId="0" applyNumberFormat="1" applyFont="1" applyBorder="1" applyAlignment="1">
      <alignment horizontal="right" vertical="center"/>
    </xf>
    <xf numFmtId="49" fontId="5" fillId="0" borderId="27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31" xfId="0" applyNumberFormat="1" applyFont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right" vertical="center"/>
    </xf>
    <xf numFmtId="10" fontId="5" fillId="0" borderId="28" xfId="0" applyNumberFormat="1" applyFont="1" applyBorder="1" applyAlignment="1">
      <alignment horizontal="right" vertical="center" wrapText="1"/>
    </xf>
    <xf numFmtId="10" fontId="5" fillId="0" borderId="0" xfId="0" applyNumberFormat="1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/>
    </xf>
    <xf numFmtId="49" fontId="5" fillId="0" borderId="31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3" fontId="0" fillId="0" borderId="0" xfId="0" applyNumberFormat="1">
      <alignment vertical="center"/>
    </xf>
    <xf numFmtId="3" fontId="5" fillId="0" borderId="0" xfId="0" applyNumberFormat="1" applyFont="1" applyBorder="1" applyAlignment="1">
      <alignment horizontal="right" vertical="center" wrapText="1"/>
    </xf>
    <xf numFmtId="10" fontId="5" fillId="0" borderId="31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1" fontId="6" fillId="0" borderId="0" xfId="0" applyNumberFormat="1" applyFont="1" applyBorder="1">
      <alignment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5" fillId="0" borderId="14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7" fontId="24" fillId="3" borderId="14" xfId="0" applyNumberFormat="1" applyFont="1" applyFill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7" fontId="5" fillId="4" borderId="1" xfId="0" applyNumberFormat="1" applyFont="1" applyFill="1" applyBorder="1" applyAlignment="1">
      <alignment horizontal="right" vertical="center"/>
    </xf>
    <xf numFmtId="176" fontId="5" fillId="4" borderId="1" xfId="0" applyNumberFormat="1" applyFont="1" applyFill="1" applyBorder="1" applyAlignment="1">
      <alignment horizontal="right" vertical="center"/>
    </xf>
    <xf numFmtId="177" fontId="5" fillId="5" borderId="1" xfId="0" applyNumberFormat="1" applyFont="1" applyFill="1" applyBorder="1" applyAlignment="1">
      <alignment horizontal="right" vertical="center"/>
    </xf>
    <xf numFmtId="176" fontId="5" fillId="5" borderId="1" xfId="0" applyNumberFormat="1" applyFont="1" applyFill="1" applyBorder="1" applyAlignment="1">
      <alignment horizontal="right" vertical="center"/>
    </xf>
    <xf numFmtId="177" fontId="5" fillId="4" borderId="14" xfId="0" applyNumberFormat="1" applyFont="1" applyFill="1" applyBorder="1" applyAlignment="1">
      <alignment horizontal="right" vertical="center"/>
    </xf>
    <xf numFmtId="176" fontId="5" fillId="4" borderId="14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177" fontId="24" fillId="4" borderId="1" xfId="0" applyNumberFormat="1" applyFont="1" applyFill="1" applyBorder="1" applyAlignment="1">
      <alignment horizontal="right" vertical="center"/>
    </xf>
    <xf numFmtId="177" fontId="24" fillId="5" borderId="1" xfId="0" applyNumberFormat="1" applyFont="1" applyFill="1" applyBorder="1" applyAlignment="1">
      <alignment horizontal="right" vertical="center"/>
    </xf>
    <xf numFmtId="177" fontId="24" fillId="0" borderId="1" xfId="0" applyNumberFormat="1" applyFont="1" applyBorder="1" applyAlignment="1">
      <alignment horizontal="right" vertical="center"/>
    </xf>
    <xf numFmtId="9" fontId="5" fillId="0" borderId="27" xfId="0" applyNumberFormat="1" applyFont="1" applyBorder="1" applyAlignment="1">
      <alignment horizontal="right" vertical="center" wrapText="1"/>
    </xf>
    <xf numFmtId="176" fontId="5" fillId="0" borderId="23" xfId="0" applyNumberFormat="1" applyFont="1" applyBorder="1" applyAlignment="1">
      <alignment horizontal="right" vertical="center"/>
    </xf>
    <xf numFmtId="176" fontId="5" fillId="5" borderId="23" xfId="0" applyNumberFormat="1" applyFont="1" applyFill="1" applyBorder="1" applyAlignment="1">
      <alignment horizontal="right" vertical="center"/>
    </xf>
    <xf numFmtId="176" fontId="5" fillId="4" borderId="23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177" fontId="24" fillId="4" borderId="14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24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/>
    </xf>
    <xf numFmtId="177" fontId="5" fillId="6" borderId="1" xfId="0" applyNumberFormat="1" applyFont="1" applyFill="1" applyBorder="1" applyAlignment="1">
      <alignment horizontal="right" vertical="center"/>
    </xf>
    <xf numFmtId="177" fontId="24" fillId="6" borderId="1" xfId="0" applyNumberFormat="1" applyFont="1" applyFill="1" applyBorder="1" applyAlignment="1">
      <alignment horizontal="right" vertical="center"/>
    </xf>
    <xf numFmtId="176" fontId="5" fillId="6" borderId="1" xfId="0" applyNumberFormat="1" applyFont="1" applyFill="1" applyBorder="1" applyAlignment="1">
      <alignment horizontal="right" vertical="center"/>
    </xf>
    <xf numFmtId="49" fontId="5" fillId="6" borderId="12" xfId="0" applyNumberFormat="1" applyFont="1" applyFill="1" applyBorder="1">
      <alignment vertical="center"/>
    </xf>
    <xf numFmtId="49" fontId="5" fillId="6" borderId="27" xfId="0" applyNumberFormat="1" applyFont="1" applyFill="1" applyBorder="1" applyAlignment="1">
      <alignment horizontal="right" vertical="center"/>
    </xf>
    <xf numFmtId="0" fontId="5" fillId="6" borderId="27" xfId="0" applyFont="1" applyFill="1" applyBorder="1" applyAlignment="1">
      <alignment horizontal="right" vertical="center"/>
    </xf>
    <xf numFmtId="0" fontId="5" fillId="6" borderId="23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176" fontId="0" fillId="0" borderId="18" xfId="0" applyNumberFormat="1" applyBorder="1">
      <alignment vertical="center"/>
    </xf>
    <xf numFmtId="176" fontId="2" fillId="4" borderId="23" xfId="0" applyNumberFormat="1" applyFont="1" applyFill="1" applyBorder="1">
      <alignment vertical="center"/>
    </xf>
    <xf numFmtId="176" fontId="2" fillId="5" borderId="30" xfId="0" applyNumberFormat="1" applyFont="1" applyFill="1" applyBorder="1">
      <alignment vertical="center"/>
    </xf>
    <xf numFmtId="176" fontId="5" fillId="0" borderId="29" xfId="0" applyNumberFormat="1" applyFont="1" applyBorder="1" applyAlignment="1">
      <alignment horizontal="right" vertical="center" wrapText="1"/>
    </xf>
    <xf numFmtId="176" fontId="5" fillId="0" borderId="18" xfId="0" applyNumberFormat="1" applyFont="1" applyBorder="1" applyAlignment="1">
      <alignment horizontal="right" vertical="center" wrapText="1"/>
    </xf>
    <xf numFmtId="176" fontId="5" fillId="0" borderId="18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76" fontId="5" fillId="4" borderId="30" xfId="0" applyNumberFormat="1" applyFont="1" applyFill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6" borderId="23" xfId="0" applyNumberFormat="1" applyFont="1" applyFill="1" applyBorder="1" applyAlignment="1">
      <alignment horizontal="right" vertical="center"/>
    </xf>
    <xf numFmtId="176" fontId="5" fillId="4" borderId="23" xfId="0" applyNumberFormat="1" applyFont="1" applyFill="1" applyBorder="1" applyAlignment="1">
      <alignment horizontal="right" vertical="center" shrinkToFit="1"/>
    </xf>
    <xf numFmtId="176" fontId="5" fillId="5" borderId="23" xfId="0" applyNumberFormat="1" applyFont="1" applyFill="1" applyBorder="1" applyAlignment="1">
      <alignment horizontal="right" vertical="center" shrinkToFit="1"/>
    </xf>
    <xf numFmtId="0" fontId="5" fillId="5" borderId="25" xfId="0" applyFont="1" applyFill="1" applyBorder="1" applyAlignment="1">
      <alignment horizontal="center" vertical="center"/>
    </xf>
    <xf numFmtId="176" fontId="24" fillId="4" borderId="1" xfId="0" applyNumberFormat="1" applyFont="1" applyFill="1" applyBorder="1" applyAlignment="1">
      <alignment horizontal="right" vertical="center"/>
    </xf>
    <xf numFmtId="176" fontId="24" fillId="5" borderId="1" xfId="0" applyNumberFormat="1" applyFont="1" applyFill="1" applyBorder="1" applyAlignment="1">
      <alignment horizontal="right" vertical="center"/>
    </xf>
    <xf numFmtId="176" fontId="24" fillId="0" borderId="14" xfId="0" applyNumberFormat="1" applyFont="1" applyBorder="1" applyAlignment="1">
      <alignment horizontal="right" vertical="center"/>
    </xf>
    <xf numFmtId="176" fontId="5" fillId="5" borderId="19" xfId="0" applyNumberFormat="1" applyFont="1" applyFill="1" applyBorder="1" applyAlignment="1">
      <alignment horizontal="right" vertical="center"/>
    </xf>
    <xf numFmtId="176" fontId="24" fillId="5" borderId="19" xfId="0" applyNumberFormat="1" applyFont="1" applyFill="1" applyBorder="1" applyAlignment="1">
      <alignment horizontal="right" vertical="center"/>
    </xf>
    <xf numFmtId="176" fontId="24" fillId="0" borderId="25" xfId="0" applyNumberFormat="1" applyFont="1" applyBorder="1" applyAlignment="1">
      <alignment horizontal="right" vertical="center"/>
    </xf>
    <xf numFmtId="176" fontId="5" fillId="5" borderId="14" xfId="0" applyNumberFormat="1" applyFont="1" applyFill="1" applyBorder="1" applyAlignment="1">
      <alignment horizontal="right" vertical="center"/>
    </xf>
    <xf numFmtId="176" fontId="24" fillId="5" borderId="14" xfId="0" applyNumberFormat="1" applyFont="1" applyFill="1" applyBorder="1" applyAlignment="1">
      <alignment horizontal="right" vertical="center"/>
    </xf>
    <xf numFmtId="176" fontId="5" fillId="5" borderId="25" xfId="0" applyNumberFormat="1" applyFont="1" applyFill="1" applyBorder="1" applyAlignment="1">
      <alignment horizontal="right" vertical="center"/>
    </xf>
    <xf numFmtId="176" fontId="24" fillId="5" borderId="25" xfId="0" applyNumberFormat="1" applyFont="1" applyFill="1" applyBorder="1" applyAlignment="1">
      <alignment horizontal="right" vertical="center"/>
    </xf>
    <xf numFmtId="176" fontId="5" fillId="4" borderId="25" xfId="0" applyNumberFormat="1" applyFont="1" applyFill="1" applyBorder="1" applyAlignment="1">
      <alignment horizontal="right" vertical="center"/>
    </xf>
    <xf numFmtId="176" fontId="24" fillId="4" borderId="25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176" fontId="27" fillId="0" borderId="16" xfId="0" applyNumberFormat="1" applyFont="1" applyBorder="1" applyAlignment="1">
      <alignment horizontal="right" vertical="center"/>
    </xf>
    <xf numFmtId="176" fontId="28" fillId="7" borderId="16" xfId="0" applyNumberFormat="1" applyFont="1" applyFill="1" applyBorder="1" applyAlignment="1">
      <alignment horizontal="right" vertical="center"/>
    </xf>
    <xf numFmtId="176" fontId="27" fillId="4" borderId="1" xfId="0" applyNumberFormat="1" applyFont="1" applyFill="1" applyBorder="1" applyAlignment="1">
      <alignment horizontal="right" vertical="center"/>
    </xf>
    <xf numFmtId="176" fontId="28" fillId="4" borderId="1" xfId="0" applyNumberFormat="1" applyFont="1" applyFill="1" applyBorder="1" applyAlignment="1">
      <alignment horizontal="right" vertical="center"/>
    </xf>
    <xf numFmtId="9" fontId="27" fillId="4" borderId="4" xfId="0" applyNumberFormat="1" applyFont="1" applyFill="1" applyBorder="1" applyAlignment="1">
      <alignment horizontal="center" vertical="center"/>
    </xf>
    <xf numFmtId="176" fontId="27" fillId="4" borderId="1" xfId="0" applyNumberFormat="1" applyFont="1" applyFill="1" applyBorder="1">
      <alignment vertical="center"/>
    </xf>
    <xf numFmtId="176" fontId="28" fillId="4" borderId="1" xfId="0" applyNumberFormat="1" applyFont="1" applyFill="1" applyBorder="1">
      <alignment vertical="center"/>
    </xf>
    <xf numFmtId="0" fontId="27" fillId="8" borderId="1" xfId="0" applyFont="1" applyFill="1" applyBorder="1" applyAlignment="1">
      <alignment horizontal="center" vertical="center"/>
    </xf>
    <xf numFmtId="176" fontId="27" fillId="8" borderId="1" xfId="0" applyNumberFormat="1" applyFont="1" applyFill="1" applyBorder="1" applyAlignment="1">
      <alignment horizontal="right" vertical="center"/>
    </xf>
    <xf numFmtId="176" fontId="28" fillId="8" borderId="1" xfId="0" applyNumberFormat="1" applyFont="1" applyFill="1" applyBorder="1" applyAlignment="1">
      <alignment horizontal="right" vertical="center"/>
    </xf>
    <xf numFmtId="9" fontId="27" fillId="8" borderId="4" xfId="0" applyNumberFormat="1" applyFont="1" applyFill="1" applyBorder="1" applyAlignment="1">
      <alignment horizontal="center" vertical="center"/>
    </xf>
    <xf numFmtId="176" fontId="27" fillId="8" borderId="1" xfId="0" applyNumberFormat="1" applyFont="1" applyFill="1" applyBorder="1">
      <alignment vertical="center"/>
    </xf>
    <xf numFmtId="176" fontId="28" fillId="8" borderId="1" xfId="0" applyNumberFormat="1" applyFont="1" applyFill="1" applyBorder="1">
      <alignment vertical="center"/>
    </xf>
    <xf numFmtId="0" fontId="27" fillId="6" borderId="1" xfId="0" applyFont="1" applyFill="1" applyBorder="1" applyAlignment="1">
      <alignment vertical="center" shrinkToFit="1"/>
    </xf>
    <xf numFmtId="176" fontId="27" fillId="6" borderId="1" xfId="0" applyNumberFormat="1" applyFont="1" applyFill="1" applyBorder="1" applyAlignment="1">
      <alignment vertical="center"/>
    </xf>
    <xf numFmtId="176" fontId="28" fillId="6" borderId="1" xfId="0" applyNumberFormat="1" applyFont="1" applyFill="1" applyBorder="1" applyAlignment="1">
      <alignment vertical="center"/>
    </xf>
    <xf numFmtId="176" fontId="27" fillId="0" borderId="1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horizontal="left" vertical="center"/>
    </xf>
    <xf numFmtId="176" fontId="27" fillId="0" borderId="1" xfId="0" applyNumberFormat="1" applyFont="1" applyBorder="1">
      <alignment vertical="center"/>
    </xf>
    <xf numFmtId="176" fontId="28" fillId="0" borderId="1" xfId="0" applyNumberFormat="1" applyFont="1" applyBorder="1">
      <alignment vertical="center"/>
    </xf>
    <xf numFmtId="176" fontId="27" fillId="4" borderId="1" xfId="0" applyNumberFormat="1" applyFont="1" applyFill="1" applyBorder="1" applyAlignment="1">
      <alignment vertical="center"/>
    </xf>
    <xf numFmtId="176" fontId="28" fillId="4" borderId="1" xfId="0" applyNumberFormat="1" applyFont="1" applyFill="1" applyBorder="1" applyAlignment="1">
      <alignment vertical="center"/>
    </xf>
    <xf numFmtId="176" fontId="27" fillId="8" borderId="1" xfId="0" applyNumberFormat="1" applyFont="1" applyFill="1" applyBorder="1" applyAlignment="1">
      <alignment vertical="center"/>
    </xf>
    <xf numFmtId="176" fontId="28" fillId="8" borderId="1" xfId="0" applyNumberFormat="1" applyFont="1" applyFill="1" applyBorder="1" applyAlignment="1">
      <alignment vertical="center"/>
    </xf>
    <xf numFmtId="0" fontId="27" fillId="0" borderId="1" xfId="0" applyFont="1" applyBorder="1" applyAlignment="1">
      <alignment horizontal="left" vertical="center" shrinkToFi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176" fontId="27" fillId="0" borderId="1" xfId="0" applyNumberFormat="1" applyFont="1" applyBorder="1" applyAlignment="1">
      <alignment vertical="center"/>
    </xf>
    <xf numFmtId="176" fontId="28" fillId="0" borderId="1" xfId="0" applyNumberFormat="1" applyFont="1" applyBorder="1" applyAlignment="1">
      <alignment vertical="center"/>
    </xf>
    <xf numFmtId="177" fontId="27" fillId="4" borderId="1" xfId="0" applyNumberFormat="1" applyFont="1" applyFill="1" applyBorder="1" applyAlignment="1">
      <alignment vertical="center"/>
    </xf>
    <xf numFmtId="177" fontId="28" fillId="4" borderId="1" xfId="0" applyNumberFormat="1" applyFont="1" applyFill="1" applyBorder="1" applyAlignment="1">
      <alignment vertical="center"/>
    </xf>
    <xf numFmtId="176" fontId="27" fillId="0" borderId="25" xfId="0" applyNumberFormat="1" applyFont="1" applyFill="1" applyBorder="1" applyAlignment="1">
      <alignment horizontal="right" vertical="center"/>
    </xf>
    <xf numFmtId="0" fontId="27" fillId="0" borderId="25" xfId="0" applyFont="1" applyBorder="1" applyAlignment="1">
      <alignment horizontal="center" vertical="center" shrinkToFit="1"/>
    </xf>
    <xf numFmtId="177" fontId="27" fillId="0" borderId="25" xfId="0" applyNumberFormat="1" applyFont="1" applyBorder="1" applyAlignment="1">
      <alignment vertical="center"/>
    </xf>
    <xf numFmtId="177" fontId="28" fillId="0" borderId="25" xfId="0" applyNumberFormat="1" applyFont="1" applyBorder="1" applyAlignment="1">
      <alignment vertical="center"/>
    </xf>
    <xf numFmtId="177" fontId="27" fillId="4" borderId="1" xfId="0" applyNumberFormat="1" applyFont="1" applyFill="1" applyBorder="1">
      <alignment vertical="center"/>
    </xf>
    <xf numFmtId="177" fontId="28" fillId="4" borderId="1" xfId="0" applyNumberFormat="1" applyFont="1" applyFill="1" applyBorder="1">
      <alignment vertical="center"/>
    </xf>
    <xf numFmtId="177" fontId="27" fillId="0" borderId="6" xfId="0" applyNumberFormat="1" applyFont="1" applyBorder="1">
      <alignment vertical="center"/>
    </xf>
    <xf numFmtId="177" fontId="28" fillId="0" borderId="6" xfId="0" applyNumberFormat="1" applyFont="1" applyBorder="1">
      <alignment vertical="center"/>
    </xf>
    <xf numFmtId="0" fontId="5" fillId="5" borderId="29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shrinkToFit="1"/>
    </xf>
    <xf numFmtId="177" fontId="5" fillId="0" borderId="30" xfId="0" applyNumberFormat="1" applyFont="1" applyBorder="1" applyAlignment="1">
      <alignment horizontal="right" vertical="center"/>
    </xf>
    <xf numFmtId="176" fontId="24" fillId="0" borderId="1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177" fontId="5" fillId="5" borderId="23" xfId="0" applyNumberFormat="1" applyFont="1" applyFill="1" applyBorder="1" applyAlignment="1">
      <alignment horizontal="right" vertical="center"/>
    </xf>
    <xf numFmtId="177" fontId="5" fillId="4" borderId="29" xfId="0" applyNumberFormat="1" applyFont="1" applyFill="1" applyBorder="1" applyAlignment="1">
      <alignment horizontal="right" vertical="center"/>
    </xf>
    <xf numFmtId="177" fontId="5" fillId="4" borderId="23" xfId="0" applyNumberFormat="1" applyFont="1" applyFill="1" applyBorder="1" applyAlignment="1">
      <alignment horizontal="right" vertical="center"/>
    </xf>
    <xf numFmtId="177" fontId="5" fillId="5" borderId="18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177" fontId="5" fillId="5" borderId="29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left" vertical="center" wrapText="1"/>
    </xf>
    <xf numFmtId="176" fontId="29" fillId="4" borderId="1" xfId="0" applyNumberFormat="1" applyFont="1" applyFill="1" applyBorder="1">
      <alignment vertical="center"/>
    </xf>
    <xf numFmtId="176" fontId="30" fillId="4" borderId="1" xfId="0" applyNumberFormat="1" applyFont="1" applyFill="1" applyBorder="1">
      <alignment vertical="center"/>
    </xf>
    <xf numFmtId="177" fontId="27" fillId="4" borderId="25" xfId="0" applyNumberFormat="1" applyFont="1" applyFill="1" applyBorder="1" applyAlignment="1">
      <alignment vertical="center"/>
    </xf>
    <xf numFmtId="177" fontId="28" fillId="4" borderId="25" xfId="0" applyNumberFormat="1" applyFont="1" applyFill="1" applyBorder="1" applyAlignment="1">
      <alignment vertical="center"/>
    </xf>
    <xf numFmtId="0" fontId="27" fillId="6" borderId="0" xfId="0" applyFont="1" applyFill="1" applyBorder="1" applyAlignment="1">
      <alignment vertical="center" wrapText="1"/>
    </xf>
    <xf numFmtId="176" fontId="27" fillId="6" borderId="25" xfId="0" applyNumberFormat="1" applyFont="1" applyFill="1" applyBorder="1" applyAlignment="1">
      <alignment vertical="center"/>
    </xf>
    <xf numFmtId="176" fontId="28" fillId="6" borderId="25" xfId="0" applyNumberFormat="1" applyFont="1" applyFill="1" applyBorder="1" applyAlignment="1">
      <alignment vertical="center"/>
    </xf>
    <xf numFmtId="0" fontId="27" fillId="6" borderId="1" xfId="0" applyFont="1" applyFill="1" applyBorder="1" applyAlignment="1">
      <alignment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vertical="center" wrapText="1"/>
    </xf>
    <xf numFmtId="0" fontId="27" fillId="6" borderId="25" xfId="0" applyFont="1" applyFill="1" applyBorder="1" applyAlignment="1">
      <alignment vertical="center" wrapText="1"/>
    </xf>
    <xf numFmtId="176" fontId="27" fillId="6" borderId="6" xfId="0" applyNumberFormat="1" applyFont="1" applyFill="1" applyBorder="1" applyAlignment="1">
      <alignment vertical="center"/>
    </xf>
    <xf numFmtId="0" fontId="27" fillId="2" borderId="24" xfId="0" applyFont="1" applyFill="1" applyBorder="1" applyAlignment="1">
      <alignment horizontal="center" vertical="center"/>
    </xf>
    <xf numFmtId="9" fontId="27" fillId="0" borderId="3" xfId="0" applyNumberFormat="1" applyFont="1" applyBorder="1" applyAlignment="1">
      <alignment horizontal="center" vertical="center" shrinkToFit="1"/>
    </xf>
    <xf numFmtId="9" fontId="27" fillId="4" borderId="4" xfId="0" applyNumberFormat="1" applyFont="1" applyFill="1" applyBorder="1" applyAlignment="1">
      <alignment horizontal="center" vertical="center" shrinkToFit="1"/>
    </xf>
    <xf numFmtId="9" fontId="27" fillId="8" borderId="4" xfId="0" applyNumberFormat="1" applyFont="1" applyFill="1" applyBorder="1" applyAlignment="1">
      <alignment horizontal="center" vertical="center" shrinkToFit="1"/>
    </xf>
    <xf numFmtId="9" fontId="27" fillId="0" borderId="4" xfId="0" applyNumberFormat="1" applyFont="1" applyBorder="1" applyAlignment="1">
      <alignment horizontal="center" vertical="center" shrinkToFit="1"/>
    </xf>
    <xf numFmtId="9" fontId="27" fillId="0" borderId="7" xfId="0" applyNumberFormat="1" applyFont="1" applyBorder="1" applyAlignment="1">
      <alignment horizontal="center" vertical="center" shrinkToFit="1"/>
    </xf>
    <xf numFmtId="9" fontId="27" fillId="0" borderId="33" xfId="0" applyNumberFormat="1" applyFont="1" applyBorder="1" applyAlignment="1">
      <alignment horizontal="center" vertical="center" shrinkToFit="1"/>
    </xf>
    <xf numFmtId="9" fontId="27" fillId="0" borderId="3" xfId="0" applyNumberFormat="1" applyFont="1" applyBorder="1" applyAlignment="1">
      <alignment horizontal="center" vertical="center"/>
    </xf>
    <xf numFmtId="9" fontId="27" fillId="0" borderId="4" xfId="0" applyNumberFormat="1" applyFont="1" applyBorder="1" applyAlignment="1">
      <alignment horizontal="center" vertical="center"/>
    </xf>
    <xf numFmtId="9" fontId="27" fillId="0" borderId="7" xfId="0" applyNumberFormat="1" applyFont="1" applyBorder="1" applyAlignment="1">
      <alignment horizontal="center" vertical="center"/>
    </xf>
    <xf numFmtId="177" fontId="24" fillId="4" borderId="23" xfId="0" applyNumberFormat="1" applyFont="1" applyFill="1" applyBorder="1" applyAlignment="1">
      <alignment horizontal="center" vertical="center" shrinkToFit="1"/>
    </xf>
    <xf numFmtId="177" fontId="24" fillId="5" borderId="23" xfId="0" applyNumberFormat="1" applyFont="1" applyFill="1" applyBorder="1" applyAlignment="1">
      <alignment horizontal="center" vertical="center" shrinkToFit="1"/>
    </xf>
    <xf numFmtId="177" fontId="5" fillId="0" borderId="29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7" fontId="24" fillId="5" borderId="29" xfId="0" applyNumberFormat="1" applyFont="1" applyFill="1" applyBorder="1" applyAlignment="1">
      <alignment horizontal="right" vertical="center"/>
    </xf>
    <xf numFmtId="177" fontId="24" fillId="5" borderId="30" xfId="0" applyNumberFormat="1" applyFont="1" applyFill="1" applyBorder="1" applyAlignment="1">
      <alignment vertical="center"/>
    </xf>
    <xf numFmtId="177" fontId="24" fillId="4" borderId="23" xfId="0" applyNumberFormat="1" applyFont="1" applyFill="1" applyBorder="1" applyAlignment="1">
      <alignment vertical="center"/>
    </xf>
    <xf numFmtId="177" fontId="24" fillId="5" borderId="23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horizontal="right" vertical="center"/>
    </xf>
    <xf numFmtId="176" fontId="24" fillId="0" borderId="19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176" fontId="27" fillId="0" borderId="2" xfId="0" applyNumberFormat="1" applyFont="1" applyBorder="1" applyAlignment="1">
      <alignment horizontal="right" vertical="center" shrinkToFit="1"/>
    </xf>
    <xf numFmtId="176" fontId="27" fillId="4" borderId="1" xfId="0" applyNumberFormat="1" applyFont="1" applyFill="1" applyBorder="1" applyAlignment="1">
      <alignment horizontal="right" vertical="center" shrinkToFit="1"/>
    </xf>
    <xf numFmtId="176" fontId="27" fillId="8" borderId="1" xfId="0" applyNumberFormat="1" applyFont="1" applyFill="1" applyBorder="1" applyAlignment="1">
      <alignment horizontal="right" vertical="center" shrinkToFit="1"/>
    </xf>
    <xf numFmtId="176" fontId="27" fillId="0" borderId="1" xfId="0" applyNumberFormat="1" applyFont="1" applyBorder="1" applyAlignment="1">
      <alignment horizontal="right" vertical="center" shrinkToFit="1"/>
    </xf>
    <xf numFmtId="176" fontId="27" fillId="0" borderId="6" xfId="0" applyNumberFormat="1" applyFont="1" applyBorder="1" applyAlignment="1">
      <alignment horizontal="right" vertical="center" shrinkToFit="1"/>
    </xf>
    <xf numFmtId="176" fontId="0" fillId="0" borderId="0" xfId="0" applyNumberFormat="1">
      <alignment vertical="center"/>
    </xf>
    <xf numFmtId="49" fontId="4" fillId="0" borderId="15" xfId="0" applyNumberFormat="1" applyFont="1" applyBorder="1" applyAlignment="1">
      <alignment vertical="center" shrinkToFit="1"/>
    </xf>
    <xf numFmtId="49" fontId="4" fillId="0" borderId="24" xfId="0" applyNumberFormat="1" applyFont="1" applyBorder="1" applyAlignment="1">
      <alignment vertical="center" shrinkToFit="1"/>
    </xf>
    <xf numFmtId="176" fontId="24" fillId="3" borderId="1" xfId="0" applyNumberFormat="1" applyFont="1" applyFill="1" applyBorder="1" applyAlignment="1">
      <alignment horizontal="right" vertical="center"/>
    </xf>
    <xf numFmtId="0" fontId="27" fillId="0" borderId="6" xfId="0" applyFont="1" applyBorder="1" applyAlignment="1">
      <alignment horizontal="center" vertical="center" shrinkToFit="1"/>
    </xf>
    <xf numFmtId="0" fontId="27" fillId="0" borderId="6" xfId="0" applyFont="1" applyBorder="1" applyAlignment="1">
      <alignment vertical="center" shrinkToFit="1"/>
    </xf>
    <xf numFmtId="0" fontId="5" fillId="6" borderId="0" xfId="0" applyFont="1" applyFill="1" applyBorder="1" applyAlignment="1">
      <alignment horizontal="right" vertical="center"/>
    </xf>
    <xf numFmtId="0" fontId="5" fillId="6" borderId="31" xfId="0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176" fontId="24" fillId="0" borderId="25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49" fontId="5" fillId="0" borderId="2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49" fontId="5" fillId="0" borderId="20" xfId="0" applyNumberFormat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vertical="center" shrinkToFit="1"/>
    </xf>
    <xf numFmtId="9" fontId="5" fillId="0" borderId="31" xfId="0" applyNumberFormat="1" applyFont="1" applyBorder="1" applyAlignment="1">
      <alignment horizontal="right" vertical="center" wrapText="1"/>
    </xf>
    <xf numFmtId="9" fontId="5" fillId="0" borderId="0" xfId="0" applyNumberFormat="1" applyFont="1" applyBorder="1" applyAlignment="1">
      <alignment horizontal="right" vertical="center" wrapText="1"/>
    </xf>
    <xf numFmtId="49" fontId="5" fillId="0" borderId="24" xfId="0" applyNumberFormat="1" applyFont="1" applyBorder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6" borderId="22" xfId="0" applyFont="1" applyFill="1" applyBorder="1" applyAlignment="1">
      <alignment horizontal="center" vertical="center" wrapText="1"/>
    </xf>
    <xf numFmtId="0" fontId="27" fillId="6" borderId="21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25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176" fontId="27" fillId="4" borderId="25" xfId="0" applyNumberFormat="1" applyFont="1" applyFill="1" applyBorder="1" applyAlignment="1">
      <alignment horizontal="right" vertical="center"/>
    </xf>
    <xf numFmtId="176" fontId="27" fillId="4" borderId="14" xfId="0" applyNumberFormat="1" applyFont="1" applyFill="1" applyBorder="1" applyAlignment="1">
      <alignment horizontal="right" vertical="center"/>
    </xf>
    <xf numFmtId="176" fontId="28" fillId="4" borderId="25" xfId="0" applyNumberFormat="1" applyFont="1" applyFill="1" applyBorder="1" applyAlignment="1">
      <alignment horizontal="right" vertical="center"/>
    </xf>
    <xf numFmtId="176" fontId="28" fillId="4" borderId="14" xfId="0" applyNumberFormat="1" applyFont="1" applyFill="1" applyBorder="1" applyAlignment="1">
      <alignment horizontal="right" vertical="center"/>
    </xf>
    <xf numFmtId="9" fontId="27" fillId="4" borderId="33" xfId="0" applyNumberFormat="1" applyFont="1" applyFill="1" applyBorder="1" applyAlignment="1">
      <alignment horizontal="center" vertical="center" shrinkToFit="1"/>
    </xf>
    <xf numFmtId="9" fontId="27" fillId="4" borderId="36" xfId="0" applyNumberFormat="1" applyFont="1" applyFill="1" applyBorder="1" applyAlignment="1">
      <alignment horizontal="center" vertical="center" shrinkToFit="1"/>
    </xf>
    <xf numFmtId="0" fontId="26" fillId="2" borderId="34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7" fillId="2" borderId="29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0" fontId="28" fillId="7" borderId="8" xfId="0" applyFont="1" applyFill="1" applyBorder="1" applyAlignment="1">
      <alignment horizontal="center" vertical="center"/>
    </xf>
    <xf numFmtId="0" fontId="28" fillId="7" borderId="9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 wrapText="1"/>
    </xf>
    <xf numFmtId="0" fontId="27" fillId="6" borderId="26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177" fontId="5" fillId="0" borderId="25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24" fillId="0" borderId="25" xfId="0" applyNumberFormat="1" applyFont="1" applyBorder="1" applyAlignment="1">
      <alignment horizontal="right" vertical="center"/>
    </xf>
    <xf numFmtId="177" fontId="24" fillId="0" borderId="19" xfId="0" applyNumberFormat="1" applyFont="1" applyBorder="1" applyAlignment="1">
      <alignment horizontal="right" vertical="center"/>
    </xf>
    <xf numFmtId="177" fontId="24" fillId="0" borderId="14" xfId="0" applyNumberFormat="1" applyFont="1" applyBorder="1" applyAlignment="1">
      <alignment horizontal="right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27" xfId="0" applyNumberFormat="1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/>
    </xf>
    <xf numFmtId="49" fontId="5" fillId="5" borderId="27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 wrapText="1"/>
    </xf>
    <xf numFmtId="49" fontId="5" fillId="5" borderId="27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27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177" fontId="5" fillId="0" borderId="25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77" fontId="5" fillId="0" borderId="19" xfId="0" applyNumberFormat="1" applyFont="1" applyBorder="1" applyAlignment="1">
      <alignment horizontal="right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5" fillId="0" borderId="2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176" fontId="24" fillId="0" borderId="25" xfId="0" applyNumberFormat="1" applyFont="1" applyBorder="1" applyAlignment="1">
      <alignment horizontal="right" vertical="center"/>
    </xf>
    <xf numFmtId="176" fontId="24" fillId="0" borderId="14" xfId="0" applyNumberFormat="1" applyFont="1" applyBorder="1" applyAlignment="1">
      <alignment horizontal="right" vertical="center"/>
    </xf>
    <xf numFmtId="176" fontId="24" fillId="0" borderId="19" xfId="0" applyNumberFormat="1" applyFont="1" applyBorder="1" applyAlignment="1">
      <alignment horizontal="right" vertical="center"/>
    </xf>
    <xf numFmtId="176" fontId="24" fillId="0" borderId="25" xfId="0" applyNumberFormat="1" applyFont="1" applyBorder="1" applyAlignment="1">
      <alignment horizontal="right" vertical="center" shrinkToFit="1"/>
    </xf>
    <xf numFmtId="176" fontId="24" fillId="0" borderId="19" xfId="0" applyNumberFormat="1" applyFont="1" applyBorder="1" applyAlignment="1">
      <alignment horizontal="right" vertical="center" shrinkToFit="1"/>
    </xf>
    <xf numFmtId="176" fontId="24" fillId="0" borderId="14" xfId="0" applyNumberFormat="1" applyFont="1" applyBorder="1" applyAlignment="1">
      <alignment horizontal="right" vertical="center" shrinkToFi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5" fillId="6" borderId="24" xfId="0" applyNumberFormat="1" applyFont="1" applyFill="1" applyBorder="1" applyAlignment="1">
      <alignment horizontal="center" vertical="center"/>
    </xf>
    <xf numFmtId="49" fontId="5" fillId="6" borderId="28" xfId="0" applyNumberFormat="1" applyFont="1" applyFill="1" applyBorder="1" applyAlignment="1">
      <alignment horizontal="center" vertical="center"/>
    </xf>
    <xf numFmtId="49" fontId="5" fillId="6" borderId="29" xfId="0" applyNumberFormat="1" applyFont="1" applyFill="1" applyBorder="1" applyAlignment="1">
      <alignment horizontal="center" vertical="center"/>
    </xf>
    <xf numFmtId="49" fontId="5" fillId="6" borderId="20" xfId="0" applyNumberFormat="1" applyFont="1" applyFill="1" applyBorder="1" applyAlignment="1">
      <alignment horizontal="center" vertical="center"/>
    </xf>
    <xf numFmtId="49" fontId="5" fillId="6" borderId="0" xfId="0" applyNumberFormat="1" applyFont="1" applyFill="1" applyBorder="1" applyAlignment="1">
      <alignment horizontal="center" vertical="center"/>
    </xf>
    <xf numFmtId="49" fontId="5" fillId="6" borderId="18" xfId="0" applyNumberFormat="1" applyFont="1" applyFill="1" applyBorder="1" applyAlignment="1">
      <alignment horizontal="center" vertical="center"/>
    </xf>
    <xf numFmtId="49" fontId="5" fillId="6" borderId="15" xfId="0" applyNumberFormat="1" applyFont="1" applyFill="1" applyBorder="1" applyAlignment="1">
      <alignment horizontal="center" vertical="center"/>
    </xf>
    <xf numFmtId="49" fontId="5" fillId="6" borderId="31" xfId="0" applyNumberFormat="1" applyFont="1" applyFill="1" applyBorder="1" applyAlignment="1">
      <alignment horizontal="center" vertical="center"/>
    </xf>
    <xf numFmtId="49" fontId="5" fillId="6" borderId="3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4" workbookViewId="0">
      <selection activeCell="J11" sqref="J11"/>
    </sheetView>
  </sheetViews>
  <sheetFormatPr defaultRowHeight="16.5" x14ac:dyDescent="0.3"/>
  <cols>
    <col min="1" max="1" width="9.875" customWidth="1"/>
    <col min="2" max="2" width="10.625" customWidth="1"/>
    <col min="3" max="11" width="9.875" customWidth="1"/>
    <col min="12" max="13" width="11.125" bestFit="1" customWidth="1"/>
    <col min="14" max="14" width="8.25" customWidth="1"/>
    <col min="257" max="267" width="9.875" customWidth="1"/>
    <col min="268" max="269" width="11.125" bestFit="1" customWidth="1"/>
    <col min="270" max="270" width="8.25" customWidth="1"/>
    <col min="513" max="523" width="9.875" customWidth="1"/>
    <col min="524" max="525" width="11.125" bestFit="1" customWidth="1"/>
    <col min="526" max="526" width="8.25" customWidth="1"/>
    <col min="769" max="779" width="9.875" customWidth="1"/>
    <col min="780" max="781" width="11.125" bestFit="1" customWidth="1"/>
    <col min="782" max="782" width="8.25" customWidth="1"/>
    <col min="1025" max="1035" width="9.875" customWidth="1"/>
    <col min="1036" max="1037" width="11.125" bestFit="1" customWidth="1"/>
    <col min="1038" max="1038" width="8.25" customWidth="1"/>
    <col min="1281" max="1291" width="9.875" customWidth="1"/>
    <col min="1292" max="1293" width="11.125" bestFit="1" customWidth="1"/>
    <col min="1294" max="1294" width="8.25" customWidth="1"/>
    <col min="1537" max="1547" width="9.875" customWidth="1"/>
    <col min="1548" max="1549" width="11.125" bestFit="1" customWidth="1"/>
    <col min="1550" max="1550" width="8.25" customWidth="1"/>
    <col min="1793" max="1803" width="9.875" customWidth="1"/>
    <col min="1804" max="1805" width="11.125" bestFit="1" customWidth="1"/>
    <col min="1806" max="1806" width="8.25" customWidth="1"/>
    <col min="2049" max="2059" width="9.875" customWidth="1"/>
    <col min="2060" max="2061" width="11.125" bestFit="1" customWidth="1"/>
    <col min="2062" max="2062" width="8.25" customWidth="1"/>
    <col min="2305" max="2315" width="9.875" customWidth="1"/>
    <col min="2316" max="2317" width="11.125" bestFit="1" customWidth="1"/>
    <col min="2318" max="2318" width="8.25" customWidth="1"/>
    <col min="2561" max="2571" width="9.875" customWidth="1"/>
    <col min="2572" max="2573" width="11.125" bestFit="1" customWidth="1"/>
    <col min="2574" max="2574" width="8.25" customWidth="1"/>
    <col min="2817" max="2827" width="9.875" customWidth="1"/>
    <col min="2828" max="2829" width="11.125" bestFit="1" customWidth="1"/>
    <col min="2830" max="2830" width="8.25" customWidth="1"/>
    <col min="3073" max="3083" width="9.875" customWidth="1"/>
    <col min="3084" max="3085" width="11.125" bestFit="1" customWidth="1"/>
    <col min="3086" max="3086" width="8.25" customWidth="1"/>
    <col min="3329" max="3339" width="9.875" customWidth="1"/>
    <col min="3340" max="3341" width="11.125" bestFit="1" customWidth="1"/>
    <col min="3342" max="3342" width="8.25" customWidth="1"/>
    <col min="3585" max="3595" width="9.875" customWidth="1"/>
    <col min="3596" max="3597" width="11.125" bestFit="1" customWidth="1"/>
    <col min="3598" max="3598" width="8.25" customWidth="1"/>
    <col min="3841" max="3851" width="9.875" customWidth="1"/>
    <col min="3852" max="3853" width="11.125" bestFit="1" customWidth="1"/>
    <col min="3854" max="3854" width="8.25" customWidth="1"/>
    <col min="4097" max="4107" width="9.875" customWidth="1"/>
    <col min="4108" max="4109" width="11.125" bestFit="1" customWidth="1"/>
    <col min="4110" max="4110" width="8.25" customWidth="1"/>
    <col min="4353" max="4363" width="9.875" customWidth="1"/>
    <col min="4364" max="4365" width="11.125" bestFit="1" customWidth="1"/>
    <col min="4366" max="4366" width="8.25" customWidth="1"/>
    <col min="4609" max="4619" width="9.875" customWidth="1"/>
    <col min="4620" max="4621" width="11.125" bestFit="1" customWidth="1"/>
    <col min="4622" max="4622" width="8.25" customWidth="1"/>
    <col min="4865" max="4875" width="9.875" customWidth="1"/>
    <col min="4876" max="4877" width="11.125" bestFit="1" customWidth="1"/>
    <col min="4878" max="4878" width="8.25" customWidth="1"/>
    <col min="5121" max="5131" width="9.875" customWidth="1"/>
    <col min="5132" max="5133" width="11.125" bestFit="1" customWidth="1"/>
    <col min="5134" max="5134" width="8.25" customWidth="1"/>
    <col min="5377" max="5387" width="9.875" customWidth="1"/>
    <col min="5388" max="5389" width="11.125" bestFit="1" customWidth="1"/>
    <col min="5390" max="5390" width="8.25" customWidth="1"/>
    <col min="5633" max="5643" width="9.875" customWidth="1"/>
    <col min="5644" max="5645" width="11.125" bestFit="1" customWidth="1"/>
    <col min="5646" max="5646" width="8.25" customWidth="1"/>
    <col min="5889" max="5899" width="9.875" customWidth="1"/>
    <col min="5900" max="5901" width="11.125" bestFit="1" customWidth="1"/>
    <col min="5902" max="5902" width="8.25" customWidth="1"/>
    <col min="6145" max="6155" width="9.875" customWidth="1"/>
    <col min="6156" max="6157" width="11.125" bestFit="1" customWidth="1"/>
    <col min="6158" max="6158" width="8.25" customWidth="1"/>
    <col min="6401" max="6411" width="9.875" customWidth="1"/>
    <col min="6412" max="6413" width="11.125" bestFit="1" customWidth="1"/>
    <col min="6414" max="6414" width="8.25" customWidth="1"/>
    <col min="6657" max="6667" width="9.875" customWidth="1"/>
    <col min="6668" max="6669" width="11.125" bestFit="1" customWidth="1"/>
    <col min="6670" max="6670" width="8.25" customWidth="1"/>
    <col min="6913" max="6923" width="9.875" customWidth="1"/>
    <col min="6924" max="6925" width="11.125" bestFit="1" customWidth="1"/>
    <col min="6926" max="6926" width="8.25" customWidth="1"/>
    <col min="7169" max="7179" width="9.875" customWidth="1"/>
    <col min="7180" max="7181" width="11.125" bestFit="1" customWidth="1"/>
    <col min="7182" max="7182" width="8.25" customWidth="1"/>
    <col min="7425" max="7435" width="9.875" customWidth="1"/>
    <col min="7436" max="7437" width="11.125" bestFit="1" customWidth="1"/>
    <col min="7438" max="7438" width="8.25" customWidth="1"/>
    <col min="7681" max="7691" width="9.875" customWidth="1"/>
    <col min="7692" max="7693" width="11.125" bestFit="1" customWidth="1"/>
    <col min="7694" max="7694" width="8.25" customWidth="1"/>
    <col min="7937" max="7947" width="9.875" customWidth="1"/>
    <col min="7948" max="7949" width="11.125" bestFit="1" customWidth="1"/>
    <col min="7950" max="7950" width="8.25" customWidth="1"/>
    <col min="8193" max="8203" width="9.875" customWidth="1"/>
    <col min="8204" max="8205" width="11.125" bestFit="1" customWidth="1"/>
    <col min="8206" max="8206" width="8.25" customWidth="1"/>
    <col min="8449" max="8459" width="9.875" customWidth="1"/>
    <col min="8460" max="8461" width="11.125" bestFit="1" customWidth="1"/>
    <col min="8462" max="8462" width="8.25" customWidth="1"/>
    <col min="8705" max="8715" width="9.875" customWidth="1"/>
    <col min="8716" max="8717" width="11.125" bestFit="1" customWidth="1"/>
    <col min="8718" max="8718" width="8.25" customWidth="1"/>
    <col min="8961" max="8971" width="9.875" customWidth="1"/>
    <col min="8972" max="8973" width="11.125" bestFit="1" customWidth="1"/>
    <col min="8974" max="8974" width="8.25" customWidth="1"/>
    <col min="9217" max="9227" width="9.875" customWidth="1"/>
    <col min="9228" max="9229" width="11.125" bestFit="1" customWidth="1"/>
    <col min="9230" max="9230" width="8.25" customWidth="1"/>
    <col min="9473" max="9483" width="9.875" customWidth="1"/>
    <col min="9484" max="9485" width="11.125" bestFit="1" customWidth="1"/>
    <col min="9486" max="9486" width="8.25" customWidth="1"/>
    <col min="9729" max="9739" width="9.875" customWidth="1"/>
    <col min="9740" max="9741" width="11.125" bestFit="1" customWidth="1"/>
    <col min="9742" max="9742" width="8.25" customWidth="1"/>
    <col min="9985" max="9995" width="9.875" customWidth="1"/>
    <col min="9996" max="9997" width="11.125" bestFit="1" customWidth="1"/>
    <col min="9998" max="9998" width="8.25" customWidth="1"/>
    <col min="10241" max="10251" width="9.875" customWidth="1"/>
    <col min="10252" max="10253" width="11.125" bestFit="1" customWidth="1"/>
    <col min="10254" max="10254" width="8.25" customWidth="1"/>
    <col min="10497" max="10507" width="9.875" customWidth="1"/>
    <col min="10508" max="10509" width="11.125" bestFit="1" customWidth="1"/>
    <col min="10510" max="10510" width="8.25" customWidth="1"/>
    <col min="10753" max="10763" width="9.875" customWidth="1"/>
    <col min="10764" max="10765" width="11.125" bestFit="1" customWidth="1"/>
    <col min="10766" max="10766" width="8.25" customWidth="1"/>
    <col min="11009" max="11019" width="9.875" customWidth="1"/>
    <col min="11020" max="11021" width="11.125" bestFit="1" customWidth="1"/>
    <col min="11022" max="11022" width="8.25" customWidth="1"/>
    <col min="11265" max="11275" width="9.875" customWidth="1"/>
    <col min="11276" max="11277" width="11.125" bestFit="1" customWidth="1"/>
    <col min="11278" max="11278" width="8.25" customWidth="1"/>
    <col min="11521" max="11531" width="9.875" customWidth="1"/>
    <col min="11532" max="11533" width="11.125" bestFit="1" customWidth="1"/>
    <col min="11534" max="11534" width="8.25" customWidth="1"/>
    <col min="11777" max="11787" width="9.875" customWidth="1"/>
    <col min="11788" max="11789" width="11.125" bestFit="1" customWidth="1"/>
    <col min="11790" max="11790" width="8.25" customWidth="1"/>
    <col min="12033" max="12043" width="9.875" customWidth="1"/>
    <col min="12044" max="12045" width="11.125" bestFit="1" customWidth="1"/>
    <col min="12046" max="12046" width="8.25" customWidth="1"/>
    <col min="12289" max="12299" width="9.875" customWidth="1"/>
    <col min="12300" max="12301" width="11.125" bestFit="1" customWidth="1"/>
    <col min="12302" max="12302" width="8.25" customWidth="1"/>
    <col min="12545" max="12555" width="9.875" customWidth="1"/>
    <col min="12556" max="12557" width="11.125" bestFit="1" customWidth="1"/>
    <col min="12558" max="12558" width="8.25" customWidth="1"/>
    <col min="12801" max="12811" width="9.875" customWidth="1"/>
    <col min="12812" max="12813" width="11.125" bestFit="1" customWidth="1"/>
    <col min="12814" max="12814" width="8.25" customWidth="1"/>
    <col min="13057" max="13067" width="9.875" customWidth="1"/>
    <col min="13068" max="13069" width="11.125" bestFit="1" customWidth="1"/>
    <col min="13070" max="13070" width="8.25" customWidth="1"/>
    <col min="13313" max="13323" width="9.875" customWidth="1"/>
    <col min="13324" max="13325" width="11.125" bestFit="1" customWidth="1"/>
    <col min="13326" max="13326" width="8.25" customWidth="1"/>
    <col min="13569" max="13579" width="9.875" customWidth="1"/>
    <col min="13580" max="13581" width="11.125" bestFit="1" customWidth="1"/>
    <col min="13582" max="13582" width="8.25" customWidth="1"/>
    <col min="13825" max="13835" width="9.875" customWidth="1"/>
    <col min="13836" max="13837" width="11.125" bestFit="1" customWidth="1"/>
    <col min="13838" max="13838" width="8.25" customWidth="1"/>
    <col min="14081" max="14091" width="9.875" customWidth="1"/>
    <col min="14092" max="14093" width="11.125" bestFit="1" customWidth="1"/>
    <col min="14094" max="14094" width="8.25" customWidth="1"/>
    <col min="14337" max="14347" width="9.875" customWidth="1"/>
    <col min="14348" max="14349" width="11.125" bestFit="1" customWidth="1"/>
    <col min="14350" max="14350" width="8.25" customWidth="1"/>
    <col min="14593" max="14603" width="9.875" customWidth="1"/>
    <col min="14604" max="14605" width="11.125" bestFit="1" customWidth="1"/>
    <col min="14606" max="14606" width="8.25" customWidth="1"/>
    <col min="14849" max="14859" width="9.875" customWidth="1"/>
    <col min="14860" max="14861" width="11.125" bestFit="1" customWidth="1"/>
    <col min="14862" max="14862" width="8.25" customWidth="1"/>
    <col min="15105" max="15115" width="9.875" customWidth="1"/>
    <col min="15116" max="15117" width="11.125" bestFit="1" customWidth="1"/>
    <col min="15118" max="15118" width="8.25" customWidth="1"/>
    <col min="15361" max="15371" width="9.875" customWidth="1"/>
    <col min="15372" max="15373" width="11.125" bestFit="1" customWidth="1"/>
    <col min="15374" max="15374" width="8.25" customWidth="1"/>
    <col min="15617" max="15627" width="9.875" customWidth="1"/>
    <col min="15628" max="15629" width="11.125" bestFit="1" customWidth="1"/>
    <col min="15630" max="15630" width="8.25" customWidth="1"/>
    <col min="15873" max="15883" width="9.875" customWidth="1"/>
    <col min="15884" max="15885" width="11.125" bestFit="1" customWidth="1"/>
    <col min="15886" max="15886" width="8.25" customWidth="1"/>
    <col min="16129" max="16139" width="9.875" customWidth="1"/>
    <col min="16140" max="16141" width="11.125" bestFit="1" customWidth="1"/>
    <col min="16142" max="16142" width="8.25" customWidth="1"/>
  </cols>
  <sheetData>
    <row r="1" spans="1:14" x14ac:dyDescent="0.3">
      <c r="A1" s="34"/>
    </row>
    <row r="2" spans="1:14" x14ac:dyDescent="0.3">
      <c r="A2" s="34"/>
    </row>
    <row r="3" spans="1:14" x14ac:dyDescent="0.3">
      <c r="A3" s="34"/>
    </row>
    <row r="4" spans="1:14" x14ac:dyDescent="0.3">
      <c r="A4" s="34"/>
    </row>
    <row r="6" spans="1:14" ht="41.25" x14ac:dyDescent="0.3">
      <c r="A6" s="273" t="s">
        <v>626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</row>
    <row r="7" spans="1:14" x14ac:dyDescent="0.3">
      <c r="A7" s="274"/>
      <c r="B7" s="274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4" x14ac:dyDescent="0.3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4" s="1" customFormat="1" ht="46.5" x14ac:dyDescent="0.3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36"/>
      <c r="M9" s="37"/>
      <c r="N9" s="37"/>
    </row>
    <row r="10" spans="1:14" x14ac:dyDescent="0.3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4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4" x14ac:dyDescent="0.3">
      <c r="A12" s="27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4" x14ac:dyDescent="0.3">
      <c r="A13" s="27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4" x14ac:dyDescent="0.3">
      <c r="A14" s="276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4" x14ac:dyDescent="0.3">
      <c r="A15" s="27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4" x14ac:dyDescent="0.3">
      <c r="A16" s="27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x14ac:dyDescent="0.3">
      <c r="A17" s="41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x14ac:dyDescent="0.3">
      <c r="A18" s="41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x14ac:dyDescent="0.3">
      <c r="A19" s="4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s="39" customFormat="1" x14ac:dyDescent="0.3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s="39" customFormat="1" ht="14.25" customHeight="1" x14ac:dyDescent="0.3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s="39" customFormat="1" ht="13.5" customHeight="1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s="39" customFormat="1" ht="14.25" customHeight="1" x14ac:dyDescent="0.3">
      <c r="A24" s="38"/>
      <c r="B24" s="38"/>
      <c r="C24" s="38"/>
      <c r="D24" s="277" t="s">
        <v>105</v>
      </c>
      <c r="E24" s="277"/>
      <c r="F24" s="277"/>
      <c r="G24" s="277"/>
      <c r="H24" s="277"/>
      <c r="I24" s="277"/>
      <c r="J24" s="38"/>
      <c r="K24" s="38"/>
      <c r="L24" s="38"/>
    </row>
    <row r="25" spans="1:12" s="39" customFormat="1" ht="16.5" customHeight="1" x14ac:dyDescent="0.3">
      <c r="A25" s="38"/>
      <c r="B25" s="38"/>
      <c r="C25" s="38"/>
      <c r="D25" s="277"/>
      <c r="E25" s="277"/>
      <c r="F25" s="277"/>
      <c r="G25" s="277"/>
      <c r="H25" s="277"/>
      <c r="I25" s="277"/>
      <c r="J25" s="38"/>
      <c r="K25" s="38"/>
      <c r="L25" s="38"/>
    </row>
    <row r="26" spans="1:12" ht="16.5" customHeight="1" x14ac:dyDescent="0.3">
      <c r="A26" s="35"/>
      <c r="B26" s="35"/>
      <c r="C26" s="38"/>
      <c r="D26" s="277"/>
      <c r="E26" s="277"/>
      <c r="F26" s="277"/>
      <c r="G26" s="277"/>
      <c r="H26" s="277"/>
      <c r="I26" s="277"/>
      <c r="J26" s="38"/>
      <c r="K26" s="35"/>
      <c r="L26" s="35"/>
    </row>
    <row r="27" spans="1:12" ht="16.5" customHeight="1" x14ac:dyDescent="0.3">
      <c r="A27" s="35"/>
      <c r="B27" s="35"/>
      <c r="C27" s="38"/>
      <c r="D27" s="233"/>
      <c r="E27" s="233"/>
      <c r="F27" s="233"/>
      <c r="G27" s="233"/>
      <c r="H27" s="233"/>
      <c r="I27" s="233"/>
      <c r="J27" s="38"/>
      <c r="K27" s="35"/>
      <c r="L27" s="35"/>
    </row>
    <row r="28" spans="1:12" x14ac:dyDescent="0.3">
      <c r="C28" s="39"/>
      <c r="D28" s="39"/>
      <c r="E28" s="39"/>
      <c r="F28" s="39"/>
      <c r="G28" s="39"/>
      <c r="H28" s="39"/>
      <c r="I28" s="39"/>
      <c r="J28" s="39"/>
    </row>
  </sheetData>
  <mergeCells count="5">
    <mergeCell ref="A6:L6"/>
    <mergeCell ref="A7:B7"/>
    <mergeCell ref="A9:K9"/>
    <mergeCell ref="A12:A16"/>
    <mergeCell ref="D24:I2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H12" sqref="H12"/>
    </sheetView>
  </sheetViews>
  <sheetFormatPr defaultRowHeight="16.5" x14ac:dyDescent="0.3"/>
  <cols>
    <col min="1" max="1" width="21" customWidth="1"/>
    <col min="2" max="2" width="100.5" customWidth="1"/>
    <col min="3" max="3" width="7.375" customWidth="1"/>
    <col min="4" max="4" width="9" customWidth="1"/>
  </cols>
  <sheetData>
    <row r="2" spans="1:3" x14ac:dyDescent="0.3">
      <c r="A2" s="29"/>
      <c r="B2" s="29"/>
      <c r="C2" s="29"/>
    </row>
    <row r="3" spans="1:3" ht="31.5" x14ac:dyDescent="0.3">
      <c r="A3" s="278" t="s">
        <v>104</v>
      </c>
      <c r="B3" s="278"/>
      <c r="C3" s="31"/>
    </row>
    <row r="4" spans="1:3" ht="26.25" x14ac:dyDescent="0.3">
      <c r="A4" s="32"/>
      <c r="B4" s="31"/>
      <c r="C4" s="31"/>
    </row>
    <row r="5" spans="1:3" ht="20.25" customHeight="1" x14ac:dyDescent="0.3">
      <c r="A5" s="33" t="s">
        <v>97</v>
      </c>
      <c r="B5" s="28" t="s">
        <v>627</v>
      </c>
    </row>
    <row r="6" spans="1:3" ht="20.25" customHeight="1" x14ac:dyDescent="0.3">
      <c r="A6" s="33"/>
      <c r="B6" s="28" t="s">
        <v>622</v>
      </c>
    </row>
    <row r="7" spans="1:3" ht="20.25" customHeight="1" x14ac:dyDescent="0.3">
      <c r="A7" s="33"/>
      <c r="B7" s="28"/>
    </row>
    <row r="8" spans="1:3" ht="20.25" customHeight="1" x14ac:dyDescent="0.3">
      <c r="A8" s="33" t="s">
        <v>628</v>
      </c>
      <c r="B8" s="28" t="s">
        <v>630</v>
      </c>
    </row>
    <row r="9" spans="1:3" ht="20.25" customHeight="1" x14ac:dyDescent="0.3">
      <c r="A9" s="33"/>
      <c r="B9" s="57" t="s">
        <v>625</v>
      </c>
    </row>
    <row r="10" spans="1:3" ht="20.25" customHeight="1" x14ac:dyDescent="0.3">
      <c r="A10" s="33"/>
      <c r="B10" s="57"/>
    </row>
    <row r="11" spans="1:3" ht="20.25" customHeight="1" x14ac:dyDescent="0.3">
      <c r="A11" s="33" t="s">
        <v>629</v>
      </c>
      <c r="B11" s="28" t="s">
        <v>631</v>
      </c>
    </row>
    <row r="12" spans="1:3" ht="20.25" customHeight="1" x14ac:dyDescent="0.3">
      <c r="A12" s="33"/>
      <c r="B12" s="28" t="s">
        <v>623</v>
      </c>
    </row>
    <row r="13" spans="1:3" ht="20.25" customHeight="1" x14ac:dyDescent="0.3">
      <c r="A13" s="33"/>
      <c r="B13" s="28" t="s">
        <v>624</v>
      </c>
    </row>
    <row r="14" spans="1:3" ht="20.25" customHeight="1" x14ac:dyDescent="0.3">
      <c r="A14" s="33"/>
      <c r="B14" s="28"/>
    </row>
    <row r="15" spans="1:3" ht="20.25" customHeight="1" x14ac:dyDescent="0.3">
      <c r="A15" s="33" t="s">
        <v>98</v>
      </c>
      <c r="B15" s="28" t="s">
        <v>99</v>
      </c>
    </row>
    <row r="16" spans="1:3" ht="20.25" customHeight="1" x14ac:dyDescent="0.3">
      <c r="A16" s="33"/>
      <c r="B16" s="28" t="s">
        <v>100</v>
      </c>
    </row>
    <row r="17" spans="1:3" ht="20.25" customHeight="1" x14ac:dyDescent="0.3">
      <c r="A17" s="33"/>
      <c r="B17" s="28"/>
    </row>
    <row r="18" spans="1:3" ht="20.25" customHeight="1" x14ac:dyDescent="0.3">
      <c r="A18" s="33"/>
      <c r="B18" s="28" t="s">
        <v>101</v>
      </c>
    </row>
    <row r="19" spans="1:3" ht="20.25" customHeight="1" x14ac:dyDescent="0.3">
      <c r="A19" s="33"/>
      <c r="B19" s="28" t="s">
        <v>102</v>
      </c>
    </row>
    <row r="20" spans="1:3" ht="20.25" customHeight="1" x14ac:dyDescent="0.3">
      <c r="A20" s="30"/>
      <c r="B20" s="28"/>
    </row>
    <row r="21" spans="1:3" ht="20.25" customHeight="1" x14ac:dyDescent="0.3">
      <c r="A21" s="30"/>
      <c r="B21" s="28" t="s">
        <v>103</v>
      </c>
    </row>
    <row r="22" spans="1:3" ht="17.25" x14ac:dyDescent="0.3">
      <c r="A22" s="30"/>
      <c r="B22" s="28"/>
    </row>
    <row r="23" spans="1:3" x14ac:dyDescent="0.3">
      <c r="A23" s="29"/>
      <c r="B23" s="29"/>
      <c r="C23" s="29"/>
    </row>
    <row r="24" spans="1:3" ht="17.25" x14ac:dyDescent="0.3">
      <c r="A24" s="28"/>
      <c r="B24" s="28"/>
    </row>
    <row r="25" spans="1:3" ht="17.25" x14ac:dyDescent="0.3">
      <c r="A25" s="28"/>
      <c r="B25" s="28"/>
    </row>
    <row r="26" spans="1:3" ht="17.25" x14ac:dyDescent="0.3">
      <c r="A26" s="28"/>
      <c r="B26" s="28"/>
    </row>
    <row r="27" spans="1:3" ht="17.25" x14ac:dyDescent="0.3">
      <c r="A27" s="28"/>
      <c r="B27" s="28"/>
    </row>
    <row r="28" spans="1:3" ht="17.25" x14ac:dyDescent="0.3">
      <c r="A28" s="28"/>
      <c r="B28" s="28"/>
    </row>
  </sheetData>
  <mergeCells count="1">
    <mergeCell ref="A3:B3"/>
  </mergeCells>
  <phoneticPr fontId="1" type="noConversion"/>
  <pageMargins left="0.70866141732283472" right="0.63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zoomScale="115" zoomScaleNormal="115" workbookViewId="0">
      <selection activeCell="P10" sqref="P10"/>
    </sheetView>
  </sheetViews>
  <sheetFormatPr defaultRowHeight="16.5" x14ac:dyDescent="0.3"/>
  <cols>
    <col min="1" max="1" width="7.375" customWidth="1"/>
    <col min="2" max="2" width="9" customWidth="1"/>
    <col min="3" max="3" width="10" customWidth="1"/>
    <col min="4" max="4" width="10.5" customWidth="1"/>
    <col min="5" max="5" width="10" customWidth="1"/>
    <col min="6" max="6" width="8.5" customWidth="1"/>
    <col min="7" max="7" width="6.375" customWidth="1"/>
    <col min="8" max="8" width="7.625" customWidth="1"/>
    <col min="9" max="9" width="8.5" customWidth="1"/>
    <col min="11" max="11" width="10.5" bestFit="1" customWidth="1"/>
    <col min="12" max="12" width="10.625" bestFit="1" customWidth="1"/>
    <col min="13" max="13" width="8.625" customWidth="1"/>
    <col min="14" max="14" width="5.75" customWidth="1"/>
    <col min="15" max="15" width="12.125" bestFit="1" customWidth="1"/>
  </cols>
  <sheetData>
    <row r="1" spans="1:15" ht="18.75" customHeight="1" x14ac:dyDescent="0.3">
      <c r="A1" s="304" t="s">
        <v>589</v>
      </c>
      <c r="B1" s="305"/>
      <c r="C1" s="306"/>
      <c r="D1" s="306"/>
      <c r="E1" s="305"/>
      <c r="F1" s="305"/>
      <c r="G1" s="307"/>
      <c r="H1" s="304" t="s">
        <v>295</v>
      </c>
      <c r="I1" s="305"/>
      <c r="J1" s="305"/>
      <c r="K1" s="305"/>
      <c r="L1" s="305"/>
      <c r="M1" s="305"/>
      <c r="N1" s="308"/>
    </row>
    <row r="2" spans="1:15" ht="12" customHeight="1" x14ac:dyDescent="0.3">
      <c r="A2" s="309" t="s">
        <v>296</v>
      </c>
      <c r="B2" s="311" t="s">
        <v>297</v>
      </c>
      <c r="C2" s="313" t="s">
        <v>298</v>
      </c>
      <c r="D2" s="315" t="s">
        <v>636</v>
      </c>
      <c r="E2" s="317" t="s">
        <v>632</v>
      </c>
      <c r="F2" s="319" t="s">
        <v>299</v>
      </c>
      <c r="G2" s="311"/>
      <c r="H2" s="309" t="s">
        <v>300</v>
      </c>
      <c r="I2" s="319" t="s">
        <v>297</v>
      </c>
      <c r="J2" s="313" t="s">
        <v>301</v>
      </c>
      <c r="K2" s="315" t="s">
        <v>636</v>
      </c>
      <c r="L2" s="317" t="s">
        <v>633</v>
      </c>
      <c r="M2" s="319" t="s">
        <v>299</v>
      </c>
      <c r="N2" s="325"/>
    </row>
    <row r="3" spans="1:15" ht="12" customHeight="1" thickBot="1" x14ac:dyDescent="0.35">
      <c r="A3" s="310"/>
      <c r="B3" s="312"/>
      <c r="C3" s="314"/>
      <c r="D3" s="316"/>
      <c r="E3" s="318"/>
      <c r="F3" s="146" t="s">
        <v>302</v>
      </c>
      <c r="G3" s="213" t="s">
        <v>303</v>
      </c>
      <c r="H3" s="320"/>
      <c r="I3" s="321"/>
      <c r="J3" s="322"/>
      <c r="K3" s="323"/>
      <c r="L3" s="324"/>
      <c r="M3" s="147" t="s">
        <v>302</v>
      </c>
      <c r="N3" s="148" t="s">
        <v>304</v>
      </c>
    </row>
    <row r="4" spans="1:15" ht="16.5" customHeight="1" x14ac:dyDescent="0.3">
      <c r="A4" s="326" t="s">
        <v>305</v>
      </c>
      <c r="B4" s="327"/>
      <c r="C4" s="328"/>
      <c r="D4" s="149">
        <f>D5+D9+D12+D15+D19+D23+D26+D30+D35+D40</f>
        <v>1861439800</v>
      </c>
      <c r="E4" s="150">
        <f>E5+E9+E12+E15+E19+E23+E26+E30+E35+E40</f>
        <v>1887266436</v>
      </c>
      <c r="F4" s="149">
        <f>E4-D4</f>
        <v>25826636</v>
      </c>
      <c r="G4" s="214">
        <f>E4/D4</f>
        <v>1.0138745480783209</v>
      </c>
      <c r="H4" s="326" t="s">
        <v>306</v>
      </c>
      <c r="I4" s="327"/>
      <c r="J4" s="328"/>
      <c r="K4" s="149">
        <f>K5+K23+K27+K39+K41+K43+K45+K47+K49+K51</f>
        <v>1861439800</v>
      </c>
      <c r="L4" s="150">
        <f>L5+L23+L27+L39+L41+L43+L45+L47+L49+L51</f>
        <v>1887266436</v>
      </c>
      <c r="M4" s="238">
        <f>L4-K4</f>
        <v>25826636</v>
      </c>
      <c r="N4" s="220">
        <f>L4/K4</f>
        <v>1.0138745480783209</v>
      </c>
      <c r="O4" s="243"/>
    </row>
    <row r="5" spans="1:15" ht="10.5" customHeight="1" x14ac:dyDescent="0.3">
      <c r="A5" s="290" t="s">
        <v>307</v>
      </c>
      <c r="B5" s="338" t="s">
        <v>308</v>
      </c>
      <c r="C5" s="339"/>
      <c r="D5" s="151">
        <f>D6</f>
        <v>293579720</v>
      </c>
      <c r="E5" s="152">
        <f>E6</f>
        <v>259555880</v>
      </c>
      <c r="F5" s="151">
        <f>E5-D5</f>
        <v>-34023840</v>
      </c>
      <c r="G5" s="215">
        <f t="shared" ref="G5:G44" si="0">E5/D5</f>
        <v>0.88410698123153741</v>
      </c>
      <c r="H5" s="281" t="s">
        <v>309</v>
      </c>
      <c r="I5" s="338" t="s">
        <v>310</v>
      </c>
      <c r="J5" s="339"/>
      <c r="K5" s="154">
        <f>K6+K12+K16</f>
        <v>1586888800</v>
      </c>
      <c r="L5" s="155">
        <f>L6+L12+L16</f>
        <v>1590515436</v>
      </c>
      <c r="M5" s="239">
        <f t="shared" ref="M5:M52" si="1">L5-K5</f>
        <v>3626636</v>
      </c>
      <c r="N5" s="153">
        <f t="shared" ref="N5:N52" si="2">L5/K5</f>
        <v>1.0022853750054823</v>
      </c>
    </row>
    <row r="6" spans="1:15" ht="9" customHeight="1" x14ac:dyDescent="0.3">
      <c r="A6" s="291"/>
      <c r="B6" s="329" t="s">
        <v>311</v>
      </c>
      <c r="C6" s="156" t="s">
        <v>308</v>
      </c>
      <c r="D6" s="157">
        <f>SUM(D7:D8)</f>
        <v>293579720</v>
      </c>
      <c r="E6" s="158">
        <f>SUM(E7:E8)</f>
        <v>259555880</v>
      </c>
      <c r="F6" s="157">
        <f t="shared" ref="F6:F42" si="3">E6-D6</f>
        <v>-34023840</v>
      </c>
      <c r="G6" s="216">
        <f t="shared" si="0"/>
        <v>0.88410698123153741</v>
      </c>
      <c r="H6" s="289"/>
      <c r="I6" s="286" t="s">
        <v>312</v>
      </c>
      <c r="J6" s="156" t="s">
        <v>313</v>
      </c>
      <c r="K6" s="160">
        <f>SUM(K7:K11)</f>
        <v>1409490800</v>
      </c>
      <c r="L6" s="161">
        <f>SUM(L7:L11)</f>
        <v>1465150800</v>
      </c>
      <c r="M6" s="240">
        <f t="shared" si="1"/>
        <v>55660000</v>
      </c>
      <c r="N6" s="159">
        <f t="shared" si="2"/>
        <v>1.0394894383134676</v>
      </c>
    </row>
    <row r="7" spans="1:15" ht="9" customHeight="1" x14ac:dyDescent="0.3">
      <c r="A7" s="291"/>
      <c r="B7" s="330"/>
      <c r="C7" s="162" t="s">
        <v>569</v>
      </c>
      <c r="D7" s="163">
        <v>173348720</v>
      </c>
      <c r="E7" s="164">
        <v>153121880</v>
      </c>
      <c r="F7" s="165">
        <f t="shared" si="3"/>
        <v>-20226840</v>
      </c>
      <c r="G7" s="217">
        <f t="shared" si="0"/>
        <v>0.88331705016339324</v>
      </c>
      <c r="H7" s="289"/>
      <c r="I7" s="287"/>
      <c r="J7" s="166" t="s">
        <v>314</v>
      </c>
      <c r="K7" s="167">
        <f>세출!D7</f>
        <v>1191883560</v>
      </c>
      <c r="L7" s="168">
        <f>세출!E7</f>
        <v>1244683560</v>
      </c>
      <c r="M7" s="241">
        <f t="shared" si="1"/>
        <v>52800000</v>
      </c>
      <c r="N7" s="221">
        <f t="shared" si="2"/>
        <v>1.0442996294033957</v>
      </c>
    </row>
    <row r="8" spans="1:15" ht="9" customHeight="1" x14ac:dyDescent="0.3">
      <c r="A8" s="292"/>
      <c r="B8" s="331"/>
      <c r="C8" s="208" t="s">
        <v>396</v>
      </c>
      <c r="D8" s="163">
        <v>120231000</v>
      </c>
      <c r="E8" s="164">
        <v>106434000</v>
      </c>
      <c r="F8" s="165">
        <f t="shared" si="3"/>
        <v>-13797000</v>
      </c>
      <c r="G8" s="217">
        <v>0</v>
      </c>
      <c r="H8" s="289"/>
      <c r="I8" s="287"/>
      <c r="J8" s="166" t="s">
        <v>315</v>
      </c>
      <c r="K8" s="167">
        <f>세출!D26</f>
        <v>18000000</v>
      </c>
      <c r="L8" s="168">
        <f>세출!E26</f>
        <v>20160000</v>
      </c>
      <c r="M8" s="241">
        <f t="shared" si="1"/>
        <v>2160000</v>
      </c>
      <c r="N8" s="221">
        <f t="shared" si="2"/>
        <v>1.1200000000000001</v>
      </c>
    </row>
    <row r="9" spans="1:15" ht="10.5" customHeight="1" x14ac:dyDescent="0.3">
      <c r="A9" s="290" t="s">
        <v>397</v>
      </c>
      <c r="B9" s="296" t="s">
        <v>398</v>
      </c>
      <c r="C9" s="297"/>
      <c r="D9" s="169">
        <f>D10</f>
        <v>1200000</v>
      </c>
      <c r="E9" s="170">
        <f>E10</f>
        <v>1464000</v>
      </c>
      <c r="F9" s="151">
        <f t="shared" si="3"/>
        <v>264000</v>
      </c>
      <c r="G9" s="215">
        <f t="shared" si="0"/>
        <v>1.22</v>
      </c>
      <c r="H9" s="289"/>
      <c r="I9" s="287"/>
      <c r="J9" s="173" t="s">
        <v>316</v>
      </c>
      <c r="K9" s="167">
        <f>세출!D27</f>
        <v>36000000</v>
      </c>
      <c r="L9" s="168">
        <f>세출!E27</f>
        <v>36000000</v>
      </c>
      <c r="M9" s="241">
        <f t="shared" si="1"/>
        <v>0</v>
      </c>
      <c r="N9" s="221">
        <f t="shared" si="2"/>
        <v>1</v>
      </c>
    </row>
    <row r="10" spans="1:15" ht="9" customHeight="1" x14ac:dyDescent="0.3">
      <c r="A10" s="291"/>
      <c r="B10" s="293" t="s">
        <v>399</v>
      </c>
      <c r="C10" s="209" t="s">
        <v>8</v>
      </c>
      <c r="D10" s="171">
        <f>D11</f>
        <v>1200000</v>
      </c>
      <c r="E10" s="172">
        <f>E11</f>
        <v>1464000</v>
      </c>
      <c r="F10" s="157">
        <f t="shared" si="3"/>
        <v>264000</v>
      </c>
      <c r="G10" s="216">
        <f t="shared" si="0"/>
        <v>1.22</v>
      </c>
      <c r="H10" s="289"/>
      <c r="I10" s="287"/>
      <c r="J10" s="173" t="s">
        <v>317</v>
      </c>
      <c r="K10" s="167">
        <f>세출!D28</f>
        <v>151447240</v>
      </c>
      <c r="L10" s="168">
        <f>세출!E28</f>
        <v>151447240</v>
      </c>
      <c r="M10" s="241">
        <f t="shared" si="1"/>
        <v>0</v>
      </c>
      <c r="N10" s="221">
        <f t="shared" si="2"/>
        <v>1</v>
      </c>
    </row>
    <row r="11" spans="1:15" ht="9" customHeight="1" x14ac:dyDescent="0.3">
      <c r="A11" s="292"/>
      <c r="B11" s="295"/>
      <c r="C11" s="162" t="s">
        <v>400</v>
      </c>
      <c r="D11" s="163">
        <f>세입!D16</f>
        <v>1200000</v>
      </c>
      <c r="E11" s="164">
        <f>세입!E16</f>
        <v>1464000</v>
      </c>
      <c r="F11" s="165">
        <f t="shared" si="3"/>
        <v>264000</v>
      </c>
      <c r="G11" s="217">
        <f t="shared" si="0"/>
        <v>1.22</v>
      </c>
      <c r="H11" s="289"/>
      <c r="I11" s="288"/>
      <c r="J11" s="166" t="s">
        <v>319</v>
      </c>
      <c r="K11" s="167">
        <f>세출!D34</f>
        <v>12160000</v>
      </c>
      <c r="L11" s="168">
        <f>세출!E34</f>
        <v>12860000</v>
      </c>
      <c r="M11" s="241">
        <f t="shared" si="1"/>
        <v>700000</v>
      </c>
      <c r="N11" s="221">
        <f t="shared" si="2"/>
        <v>1.0575657894736843</v>
      </c>
    </row>
    <row r="12" spans="1:15" ht="10.5" customHeight="1" x14ac:dyDescent="0.3">
      <c r="A12" s="290" t="s">
        <v>202</v>
      </c>
      <c r="B12" s="296" t="s">
        <v>398</v>
      </c>
      <c r="C12" s="297"/>
      <c r="D12" s="169">
        <f>D13</f>
        <v>0</v>
      </c>
      <c r="E12" s="170">
        <f>E13</f>
        <v>0</v>
      </c>
      <c r="F12" s="151">
        <f t="shared" si="3"/>
        <v>0</v>
      </c>
      <c r="G12" s="215" t="s">
        <v>496</v>
      </c>
      <c r="H12" s="289"/>
      <c r="I12" s="286" t="s">
        <v>320</v>
      </c>
      <c r="J12" s="156" t="s">
        <v>321</v>
      </c>
      <c r="K12" s="160">
        <f>SUM(K13:K15)</f>
        <v>69400000</v>
      </c>
      <c r="L12" s="161">
        <f>SUM(L13:L15)</f>
        <v>16600000</v>
      </c>
      <c r="M12" s="240">
        <f t="shared" si="1"/>
        <v>-52800000</v>
      </c>
      <c r="N12" s="159">
        <f t="shared" si="2"/>
        <v>0.23919308357348704</v>
      </c>
    </row>
    <row r="13" spans="1:15" ht="9" customHeight="1" x14ac:dyDescent="0.3">
      <c r="A13" s="291"/>
      <c r="B13" s="293" t="s">
        <v>401</v>
      </c>
      <c r="C13" s="209" t="s">
        <v>391</v>
      </c>
      <c r="D13" s="171">
        <f>D14</f>
        <v>0</v>
      </c>
      <c r="E13" s="172">
        <f>E14</f>
        <v>0</v>
      </c>
      <c r="F13" s="157">
        <f t="shared" si="3"/>
        <v>0</v>
      </c>
      <c r="G13" s="216" t="s">
        <v>429</v>
      </c>
      <c r="H13" s="289"/>
      <c r="I13" s="287"/>
      <c r="J13" s="166" t="s">
        <v>617</v>
      </c>
      <c r="K13" s="167">
        <f>세출!D38</f>
        <v>13000000</v>
      </c>
      <c r="L13" s="168">
        <f>세출!E38</f>
        <v>13000000</v>
      </c>
      <c r="M13" s="241">
        <f t="shared" si="1"/>
        <v>0</v>
      </c>
      <c r="N13" s="221">
        <f t="shared" si="2"/>
        <v>1</v>
      </c>
    </row>
    <row r="14" spans="1:15" ht="9" customHeight="1" x14ac:dyDescent="0.3">
      <c r="A14" s="292"/>
      <c r="B14" s="295"/>
      <c r="C14" s="208" t="s">
        <v>202</v>
      </c>
      <c r="D14" s="163">
        <f>세입!D20</f>
        <v>0</v>
      </c>
      <c r="E14" s="164">
        <f>세입!E20</f>
        <v>0</v>
      </c>
      <c r="F14" s="165">
        <f t="shared" si="3"/>
        <v>0</v>
      </c>
      <c r="G14" s="217" t="s">
        <v>429</v>
      </c>
      <c r="H14" s="289"/>
      <c r="I14" s="287"/>
      <c r="J14" s="166" t="s">
        <v>618</v>
      </c>
      <c r="K14" s="167">
        <v>52800000</v>
      </c>
      <c r="L14" s="168">
        <v>0</v>
      </c>
      <c r="M14" s="241">
        <v>0</v>
      </c>
      <c r="N14" s="221"/>
    </row>
    <row r="15" spans="1:15" ht="10.5" customHeight="1" x14ac:dyDescent="0.3">
      <c r="A15" s="290" t="s">
        <v>402</v>
      </c>
      <c r="B15" s="296" t="s">
        <v>391</v>
      </c>
      <c r="C15" s="297"/>
      <c r="D15" s="169">
        <f>D16</f>
        <v>90589704</v>
      </c>
      <c r="E15" s="170">
        <f>E16</f>
        <v>118546272</v>
      </c>
      <c r="F15" s="151">
        <f t="shared" si="3"/>
        <v>27956568</v>
      </c>
      <c r="G15" s="215">
        <f t="shared" si="0"/>
        <v>1.3086064615025124</v>
      </c>
      <c r="H15" s="289"/>
      <c r="I15" s="288"/>
      <c r="J15" s="166" t="s">
        <v>322</v>
      </c>
      <c r="K15" s="167">
        <f>세출!D40</f>
        <v>3600000</v>
      </c>
      <c r="L15" s="168">
        <f>세출!E40</f>
        <v>3600000</v>
      </c>
      <c r="M15" s="241">
        <f t="shared" si="1"/>
        <v>0</v>
      </c>
      <c r="N15" s="221">
        <f t="shared" si="2"/>
        <v>1</v>
      </c>
    </row>
    <row r="16" spans="1:15" ht="9" customHeight="1" x14ac:dyDescent="0.3">
      <c r="A16" s="291"/>
      <c r="B16" s="293" t="s">
        <v>403</v>
      </c>
      <c r="C16" s="209" t="s">
        <v>398</v>
      </c>
      <c r="D16" s="171">
        <f>SUM(D17:D18)</f>
        <v>90589704</v>
      </c>
      <c r="E16" s="172">
        <f>SUM(E17:E18)</f>
        <v>118546272</v>
      </c>
      <c r="F16" s="157">
        <f t="shared" si="3"/>
        <v>27956568</v>
      </c>
      <c r="G16" s="216">
        <f t="shared" si="0"/>
        <v>1.3086064615025124</v>
      </c>
      <c r="H16" s="289"/>
      <c r="I16" s="286" t="s">
        <v>323</v>
      </c>
      <c r="J16" s="156" t="s">
        <v>318</v>
      </c>
      <c r="K16" s="160">
        <f>SUM(K17:K22)</f>
        <v>107998000</v>
      </c>
      <c r="L16" s="161">
        <f>SUM(L17:L22)</f>
        <v>108764636</v>
      </c>
      <c r="M16" s="240">
        <f t="shared" si="1"/>
        <v>766636</v>
      </c>
      <c r="N16" s="159">
        <f t="shared" si="2"/>
        <v>1.0070986129372765</v>
      </c>
    </row>
    <row r="17" spans="1:14" ht="9" customHeight="1" x14ac:dyDescent="0.3">
      <c r="A17" s="291"/>
      <c r="B17" s="294"/>
      <c r="C17" s="208" t="s">
        <v>404</v>
      </c>
      <c r="D17" s="163">
        <f>세입!D23</f>
        <v>64789704</v>
      </c>
      <c r="E17" s="164">
        <f>세입!E23</f>
        <v>86386272</v>
      </c>
      <c r="F17" s="165">
        <f t="shared" si="3"/>
        <v>21596568</v>
      </c>
      <c r="G17" s="217">
        <f t="shared" si="0"/>
        <v>1.3333333333333333</v>
      </c>
      <c r="H17" s="289"/>
      <c r="I17" s="287"/>
      <c r="J17" s="166" t="s">
        <v>324</v>
      </c>
      <c r="K17" s="167">
        <f>세출!D45</f>
        <v>1240000</v>
      </c>
      <c r="L17" s="168">
        <f>세출!E45</f>
        <v>1240000</v>
      </c>
      <c r="M17" s="241">
        <f t="shared" si="1"/>
        <v>0</v>
      </c>
      <c r="N17" s="221">
        <f t="shared" si="2"/>
        <v>1</v>
      </c>
    </row>
    <row r="18" spans="1:14" ht="9" customHeight="1" x14ac:dyDescent="0.3">
      <c r="A18" s="292"/>
      <c r="B18" s="295"/>
      <c r="C18" s="208" t="s">
        <v>405</v>
      </c>
      <c r="D18" s="163">
        <f>세입!D26</f>
        <v>25800000</v>
      </c>
      <c r="E18" s="164">
        <f>세입!E26</f>
        <v>32160000</v>
      </c>
      <c r="F18" s="165">
        <f t="shared" si="3"/>
        <v>6360000</v>
      </c>
      <c r="G18" s="217" t="s">
        <v>428</v>
      </c>
      <c r="H18" s="289"/>
      <c r="I18" s="287"/>
      <c r="J18" s="173" t="s">
        <v>325</v>
      </c>
      <c r="K18" s="167">
        <f>세출!D47</f>
        <v>13820000</v>
      </c>
      <c r="L18" s="168">
        <f>세출!E47</f>
        <v>13820000</v>
      </c>
      <c r="M18" s="241">
        <f t="shared" si="1"/>
        <v>0</v>
      </c>
      <c r="N18" s="221">
        <f t="shared" si="2"/>
        <v>1</v>
      </c>
    </row>
    <row r="19" spans="1:14" ht="9" customHeight="1" x14ac:dyDescent="0.3">
      <c r="A19" s="290" t="s">
        <v>11</v>
      </c>
      <c r="B19" s="296" t="s">
        <v>398</v>
      </c>
      <c r="C19" s="297"/>
      <c r="D19" s="169">
        <f>D20</f>
        <v>960000</v>
      </c>
      <c r="E19" s="170">
        <f>E20</f>
        <v>960000</v>
      </c>
      <c r="F19" s="151">
        <f t="shared" si="3"/>
        <v>0</v>
      </c>
      <c r="G19" s="215">
        <f t="shared" si="0"/>
        <v>1</v>
      </c>
      <c r="H19" s="289"/>
      <c r="I19" s="287"/>
      <c r="J19" s="166" t="s">
        <v>326</v>
      </c>
      <c r="K19" s="167">
        <f>세출!D63</f>
        <v>65940000</v>
      </c>
      <c r="L19" s="168">
        <f>세출!E63</f>
        <v>65940000</v>
      </c>
      <c r="M19" s="241">
        <f t="shared" si="1"/>
        <v>0</v>
      </c>
      <c r="N19" s="221">
        <f t="shared" si="2"/>
        <v>1</v>
      </c>
    </row>
    <row r="20" spans="1:14" ht="9" customHeight="1" x14ac:dyDescent="0.3">
      <c r="A20" s="291"/>
      <c r="B20" s="293" t="s">
        <v>406</v>
      </c>
      <c r="C20" s="209" t="s">
        <v>8</v>
      </c>
      <c r="D20" s="171">
        <f>SUM(D21:D22)</f>
        <v>960000</v>
      </c>
      <c r="E20" s="172">
        <f>SUM(E21:E22)</f>
        <v>960000</v>
      </c>
      <c r="F20" s="157">
        <f t="shared" si="3"/>
        <v>0</v>
      </c>
      <c r="G20" s="216">
        <f t="shared" si="0"/>
        <v>1</v>
      </c>
      <c r="H20" s="289"/>
      <c r="I20" s="287"/>
      <c r="J20" s="166" t="s">
        <v>327</v>
      </c>
      <c r="K20" s="167">
        <f>세출!D69</f>
        <v>16438000</v>
      </c>
      <c r="L20" s="168">
        <f>세출!E69</f>
        <v>17204636</v>
      </c>
      <c r="M20" s="241">
        <f t="shared" si="1"/>
        <v>766636</v>
      </c>
      <c r="N20" s="221">
        <f t="shared" si="2"/>
        <v>1.0466380338240662</v>
      </c>
    </row>
    <row r="21" spans="1:14" ht="9" customHeight="1" x14ac:dyDescent="0.3">
      <c r="A21" s="291"/>
      <c r="B21" s="294"/>
      <c r="C21" s="208" t="s">
        <v>407</v>
      </c>
      <c r="D21" s="163">
        <f>세입!D30</f>
        <v>360000</v>
      </c>
      <c r="E21" s="164">
        <f>세입!E30</f>
        <v>360000</v>
      </c>
      <c r="F21" s="165">
        <f t="shared" si="3"/>
        <v>0</v>
      </c>
      <c r="G21" s="217">
        <f t="shared" si="0"/>
        <v>1</v>
      </c>
      <c r="H21" s="289"/>
      <c r="I21" s="287"/>
      <c r="J21" s="166" t="s">
        <v>328</v>
      </c>
      <c r="K21" s="167">
        <f>세출!D77</f>
        <v>10200000</v>
      </c>
      <c r="L21" s="168">
        <f>세출!E77</f>
        <v>10200000</v>
      </c>
      <c r="M21" s="241">
        <f t="shared" si="1"/>
        <v>0</v>
      </c>
      <c r="N21" s="221">
        <f t="shared" si="2"/>
        <v>1</v>
      </c>
    </row>
    <row r="22" spans="1:14" ht="9" customHeight="1" x14ac:dyDescent="0.3">
      <c r="A22" s="292"/>
      <c r="B22" s="295"/>
      <c r="C22" s="208" t="s">
        <v>408</v>
      </c>
      <c r="D22" s="163">
        <f>세입!D31</f>
        <v>600000</v>
      </c>
      <c r="E22" s="164">
        <f>세입!E31</f>
        <v>600000</v>
      </c>
      <c r="F22" s="165">
        <f t="shared" si="3"/>
        <v>0</v>
      </c>
      <c r="G22" s="217">
        <f t="shared" si="0"/>
        <v>1</v>
      </c>
      <c r="H22" s="282"/>
      <c r="I22" s="288"/>
      <c r="J22" s="166" t="s">
        <v>329</v>
      </c>
      <c r="K22" s="167">
        <f>세출!D79</f>
        <v>360000</v>
      </c>
      <c r="L22" s="168">
        <f>세출!E79</f>
        <v>360000</v>
      </c>
      <c r="M22" s="241">
        <f t="shared" si="1"/>
        <v>0</v>
      </c>
      <c r="N22" s="221">
        <f t="shared" si="2"/>
        <v>1</v>
      </c>
    </row>
    <row r="23" spans="1:14" ht="11.25" customHeight="1" x14ac:dyDescent="0.3">
      <c r="A23" s="290" t="s">
        <v>221</v>
      </c>
      <c r="B23" s="296" t="s">
        <v>398</v>
      </c>
      <c r="C23" s="297"/>
      <c r="D23" s="169">
        <f>D24</f>
        <v>1411890080</v>
      </c>
      <c r="E23" s="170">
        <f>E24</f>
        <v>1402876770</v>
      </c>
      <c r="F23" s="151">
        <f t="shared" si="3"/>
        <v>-9013310</v>
      </c>
      <c r="G23" s="215">
        <f t="shared" si="0"/>
        <v>0.99361613901274803</v>
      </c>
      <c r="H23" s="283" t="s">
        <v>330</v>
      </c>
      <c r="I23" s="338" t="s">
        <v>308</v>
      </c>
      <c r="J23" s="339"/>
      <c r="K23" s="154">
        <f>SUM(K24:K26)</f>
        <v>11645000</v>
      </c>
      <c r="L23" s="155">
        <f>SUM(L24:L26)</f>
        <v>11645000</v>
      </c>
      <c r="M23" s="239">
        <f t="shared" si="1"/>
        <v>0</v>
      </c>
      <c r="N23" s="153">
        <f t="shared" si="2"/>
        <v>1</v>
      </c>
    </row>
    <row r="24" spans="1:14" ht="9" customHeight="1" x14ac:dyDescent="0.3">
      <c r="A24" s="291"/>
      <c r="B24" s="293" t="s">
        <v>409</v>
      </c>
      <c r="C24" s="209" t="s">
        <v>8</v>
      </c>
      <c r="D24" s="171">
        <f>D25</f>
        <v>1411890080</v>
      </c>
      <c r="E24" s="172">
        <f>E25</f>
        <v>1402876770</v>
      </c>
      <c r="F24" s="157">
        <f t="shared" si="3"/>
        <v>-9013310</v>
      </c>
      <c r="G24" s="216">
        <f t="shared" si="0"/>
        <v>0.99361613901274803</v>
      </c>
      <c r="H24" s="284"/>
      <c r="I24" s="286" t="s">
        <v>331</v>
      </c>
      <c r="J24" s="166" t="s">
        <v>331</v>
      </c>
      <c r="K24" s="167">
        <f>세출!D82</f>
        <v>1500000</v>
      </c>
      <c r="L24" s="168">
        <f>세출!E82</f>
        <v>1500000</v>
      </c>
      <c r="M24" s="241">
        <f t="shared" si="1"/>
        <v>0</v>
      </c>
      <c r="N24" s="221">
        <f t="shared" si="2"/>
        <v>1</v>
      </c>
    </row>
    <row r="25" spans="1:14" ht="9" customHeight="1" x14ac:dyDescent="0.3">
      <c r="A25" s="292"/>
      <c r="B25" s="295"/>
      <c r="C25" s="162" t="s">
        <v>222</v>
      </c>
      <c r="D25" s="163">
        <f>세입!D34</f>
        <v>1411890080</v>
      </c>
      <c r="E25" s="164">
        <f>세입!E34</f>
        <v>1402876770</v>
      </c>
      <c r="F25" s="165">
        <f t="shared" si="3"/>
        <v>-9013310</v>
      </c>
      <c r="G25" s="217">
        <f t="shared" si="0"/>
        <v>0.99361613901274803</v>
      </c>
      <c r="H25" s="284"/>
      <c r="I25" s="287"/>
      <c r="J25" s="166" t="s">
        <v>332</v>
      </c>
      <c r="K25" s="167">
        <v>3000000</v>
      </c>
      <c r="L25" s="168">
        <f>SUM(세출!K83:'세출'!K85)</f>
        <v>3000000</v>
      </c>
      <c r="M25" s="241">
        <f t="shared" si="1"/>
        <v>0</v>
      </c>
      <c r="N25" s="221">
        <f t="shared" si="2"/>
        <v>1</v>
      </c>
    </row>
    <row r="26" spans="1:14" ht="9" customHeight="1" x14ac:dyDescent="0.3">
      <c r="A26" s="290" t="s">
        <v>410</v>
      </c>
      <c r="B26" s="296" t="s">
        <v>411</v>
      </c>
      <c r="C26" s="297"/>
      <c r="D26" s="169">
        <f>D27</f>
        <v>20000000</v>
      </c>
      <c r="E26" s="170">
        <f>E27</f>
        <v>5000000</v>
      </c>
      <c r="F26" s="151">
        <f t="shared" si="3"/>
        <v>-15000000</v>
      </c>
      <c r="G26" s="215">
        <f t="shared" si="0"/>
        <v>0.25</v>
      </c>
      <c r="H26" s="285"/>
      <c r="I26" s="288"/>
      <c r="J26" s="173" t="s">
        <v>333</v>
      </c>
      <c r="K26" s="167">
        <f>세출!D86</f>
        <v>7145000</v>
      </c>
      <c r="L26" s="168">
        <f>세출!E86</f>
        <v>7145000</v>
      </c>
      <c r="M26" s="241">
        <f t="shared" si="1"/>
        <v>0</v>
      </c>
      <c r="N26" s="221">
        <f t="shared" si="2"/>
        <v>1</v>
      </c>
    </row>
    <row r="27" spans="1:14" ht="9" customHeight="1" x14ac:dyDescent="0.3">
      <c r="A27" s="291"/>
      <c r="B27" s="293" t="s">
        <v>412</v>
      </c>
      <c r="C27" s="209" t="s">
        <v>8</v>
      </c>
      <c r="D27" s="171">
        <f>SUM(D28:D29)</f>
        <v>20000000</v>
      </c>
      <c r="E27" s="172">
        <f>SUM(E28:E29)</f>
        <v>5000000</v>
      </c>
      <c r="F27" s="157">
        <f t="shared" si="3"/>
        <v>-15000000</v>
      </c>
      <c r="G27" s="216">
        <f t="shared" si="0"/>
        <v>0.25</v>
      </c>
      <c r="H27" s="281" t="s">
        <v>334</v>
      </c>
      <c r="I27" s="338" t="s">
        <v>321</v>
      </c>
      <c r="J27" s="339"/>
      <c r="K27" s="154">
        <f>SUM(K28:K38)</f>
        <v>187806000</v>
      </c>
      <c r="L27" s="155">
        <f>SUM(L28:L38)</f>
        <v>187806000</v>
      </c>
      <c r="M27" s="239">
        <f t="shared" si="1"/>
        <v>0</v>
      </c>
      <c r="N27" s="153">
        <f t="shared" si="2"/>
        <v>1</v>
      </c>
    </row>
    <row r="28" spans="1:14" ht="9" customHeight="1" x14ac:dyDescent="0.3">
      <c r="A28" s="291"/>
      <c r="B28" s="294"/>
      <c r="C28" s="208" t="s">
        <v>249</v>
      </c>
      <c r="D28" s="163">
        <f>세입!D45</f>
        <v>0</v>
      </c>
      <c r="E28" s="164">
        <f>세입!E45</f>
        <v>0</v>
      </c>
      <c r="F28" s="165">
        <f t="shared" si="3"/>
        <v>0</v>
      </c>
      <c r="G28" s="217" t="s">
        <v>430</v>
      </c>
      <c r="H28" s="289"/>
      <c r="I28" s="286" t="s">
        <v>323</v>
      </c>
      <c r="J28" s="166" t="s">
        <v>375</v>
      </c>
      <c r="K28" s="167">
        <f>세출!D92</f>
        <v>112800000</v>
      </c>
      <c r="L28" s="168">
        <f>세출!E92</f>
        <v>112800000</v>
      </c>
      <c r="M28" s="241">
        <f t="shared" si="1"/>
        <v>0</v>
      </c>
      <c r="N28" s="221">
        <f t="shared" si="2"/>
        <v>1</v>
      </c>
    </row>
    <row r="29" spans="1:14" ht="9" customHeight="1" x14ac:dyDescent="0.3">
      <c r="A29" s="292"/>
      <c r="B29" s="295"/>
      <c r="C29" s="208" t="s">
        <v>19</v>
      </c>
      <c r="D29" s="163">
        <f>세입!D46</f>
        <v>20000000</v>
      </c>
      <c r="E29" s="164">
        <f>세입!E46</f>
        <v>5000000</v>
      </c>
      <c r="F29" s="165">
        <f t="shared" si="3"/>
        <v>-15000000</v>
      </c>
      <c r="G29" s="217">
        <f t="shared" si="0"/>
        <v>0.25</v>
      </c>
      <c r="H29" s="289"/>
      <c r="I29" s="287"/>
      <c r="J29" s="166" t="s">
        <v>376</v>
      </c>
      <c r="K29" s="167">
        <f>세출!D94</f>
        <v>43600000</v>
      </c>
      <c r="L29" s="168">
        <f>세출!E94</f>
        <v>43600000</v>
      </c>
      <c r="M29" s="241">
        <f t="shared" si="1"/>
        <v>0</v>
      </c>
      <c r="N29" s="221">
        <f t="shared" si="2"/>
        <v>1</v>
      </c>
    </row>
    <row r="30" spans="1:14" ht="9" customHeight="1" x14ac:dyDescent="0.3">
      <c r="A30" s="290" t="s">
        <v>413</v>
      </c>
      <c r="B30" s="334" t="s">
        <v>8</v>
      </c>
      <c r="C30" s="335"/>
      <c r="D30" s="298">
        <f>D32</f>
        <v>0</v>
      </c>
      <c r="E30" s="300">
        <f>E32</f>
        <v>1766636</v>
      </c>
      <c r="F30" s="298">
        <f t="shared" si="3"/>
        <v>1766636</v>
      </c>
      <c r="G30" s="302" t="s">
        <v>431</v>
      </c>
      <c r="H30" s="289"/>
      <c r="I30" s="287"/>
      <c r="J30" s="166" t="s">
        <v>81</v>
      </c>
      <c r="K30" s="167">
        <f>세출!D98</f>
        <v>1000000</v>
      </c>
      <c r="L30" s="168">
        <f>세출!E98</f>
        <v>1000000</v>
      </c>
      <c r="M30" s="241">
        <f t="shared" si="1"/>
        <v>0</v>
      </c>
      <c r="N30" s="221">
        <f t="shared" si="2"/>
        <v>1</v>
      </c>
    </row>
    <row r="31" spans="1:14" ht="9" customHeight="1" x14ac:dyDescent="0.3">
      <c r="A31" s="291"/>
      <c r="B31" s="336"/>
      <c r="C31" s="337"/>
      <c r="D31" s="299"/>
      <c r="E31" s="301"/>
      <c r="F31" s="299"/>
      <c r="G31" s="303"/>
      <c r="H31" s="289"/>
      <c r="I31" s="287"/>
      <c r="J31" s="268" t="s">
        <v>568</v>
      </c>
      <c r="K31" s="167">
        <v>0</v>
      </c>
      <c r="L31" s="168">
        <v>0</v>
      </c>
      <c r="M31" s="241">
        <v>-7800000</v>
      </c>
      <c r="N31" s="221"/>
    </row>
    <row r="32" spans="1:14" ht="9" customHeight="1" x14ac:dyDescent="0.3">
      <c r="A32" s="291"/>
      <c r="B32" s="293" t="s">
        <v>413</v>
      </c>
      <c r="C32" s="209" t="s">
        <v>8</v>
      </c>
      <c r="D32" s="171">
        <f>SUM(D33:D34)</f>
        <v>0</v>
      </c>
      <c r="E32" s="172">
        <f>SUM(E33:E34)</f>
        <v>1766636</v>
      </c>
      <c r="F32" s="157">
        <f t="shared" si="3"/>
        <v>1766636</v>
      </c>
      <c r="G32" s="216" t="s">
        <v>428</v>
      </c>
      <c r="H32" s="289"/>
      <c r="I32" s="287"/>
      <c r="J32" s="166" t="s">
        <v>377</v>
      </c>
      <c r="K32" s="167">
        <f>세출!D99</f>
        <v>5400000</v>
      </c>
      <c r="L32" s="168">
        <f>세출!E99</f>
        <v>5400000</v>
      </c>
      <c r="M32" s="241">
        <f t="shared" si="1"/>
        <v>0</v>
      </c>
      <c r="N32" s="221">
        <f t="shared" si="2"/>
        <v>1</v>
      </c>
    </row>
    <row r="33" spans="1:14" ht="9" customHeight="1" x14ac:dyDescent="0.3">
      <c r="A33" s="291"/>
      <c r="B33" s="294"/>
      <c r="C33" s="208" t="s">
        <v>414</v>
      </c>
      <c r="D33" s="163">
        <f>세입!D49</f>
        <v>0</v>
      </c>
      <c r="E33" s="164">
        <f>세입!E49</f>
        <v>0</v>
      </c>
      <c r="F33" s="165">
        <f t="shared" si="3"/>
        <v>0</v>
      </c>
      <c r="G33" s="217" t="s">
        <v>432</v>
      </c>
      <c r="H33" s="289"/>
      <c r="I33" s="288"/>
      <c r="J33" s="166" t="s">
        <v>497</v>
      </c>
      <c r="K33" s="167">
        <f>세출!D100</f>
        <v>9600000</v>
      </c>
      <c r="L33" s="168">
        <f>세출!E100</f>
        <v>9600000</v>
      </c>
      <c r="M33" s="241">
        <f t="shared" si="1"/>
        <v>0</v>
      </c>
      <c r="N33" s="221">
        <f t="shared" si="2"/>
        <v>1</v>
      </c>
    </row>
    <row r="34" spans="1:14" ht="9" customHeight="1" x14ac:dyDescent="0.3">
      <c r="A34" s="292"/>
      <c r="B34" s="295"/>
      <c r="C34" s="162" t="s">
        <v>415</v>
      </c>
      <c r="D34" s="163">
        <f>세입!D50</f>
        <v>0</v>
      </c>
      <c r="E34" s="164">
        <f>세입!E50</f>
        <v>1766636</v>
      </c>
      <c r="F34" s="165">
        <f t="shared" si="3"/>
        <v>1766636</v>
      </c>
      <c r="G34" s="217" t="s">
        <v>429</v>
      </c>
      <c r="H34" s="289"/>
      <c r="I34" s="286" t="s">
        <v>378</v>
      </c>
      <c r="J34" s="173" t="s">
        <v>379</v>
      </c>
      <c r="K34" s="167">
        <f>세출!D102</f>
        <v>4004000</v>
      </c>
      <c r="L34" s="168">
        <f>세출!E102</f>
        <v>4004000</v>
      </c>
      <c r="M34" s="241">
        <f t="shared" si="1"/>
        <v>0</v>
      </c>
      <c r="N34" s="221">
        <f t="shared" si="2"/>
        <v>1</v>
      </c>
    </row>
    <row r="35" spans="1:14" ht="9" customHeight="1" x14ac:dyDescent="0.3">
      <c r="A35" s="290" t="s">
        <v>416</v>
      </c>
      <c r="B35" s="296" t="s">
        <v>417</v>
      </c>
      <c r="C35" s="297"/>
      <c r="D35" s="169">
        <f>D36</f>
        <v>0</v>
      </c>
      <c r="E35" s="170">
        <f>E36</f>
        <v>17102141</v>
      </c>
      <c r="F35" s="151">
        <f t="shared" si="3"/>
        <v>17102141</v>
      </c>
      <c r="G35" s="215" t="s">
        <v>431</v>
      </c>
      <c r="H35" s="289"/>
      <c r="I35" s="287"/>
      <c r="J35" s="173" t="s">
        <v>380</v>
      </c>
      <c r="K35" s="167">
        <f>세출!D103</f>
        <v>4400000</v>
      </c>
      <c r="L35" s="168">
        <f>세출!E103</f>
        <v>4400000</v>
      </c>
      <c r="M35" s="241">
        <f t="shared" si="1"/>
        <v>0</v>
      </c>
      <c r="N35" s="221">
        <f t="shared" si="2"/>
        <v>1</v>
      </c>
    </row>
    <row r="36" spans="1:14" ht="9" customHeight="1" x14ac:dyDescent="0.3">
      <c r="A36" s="291"/>
      <c r="B36" s="293" t="s">
        <v>264</v>
      </c>
      <c r="C36" s="209" t="s">
        <v>417</v>
      </c>
      <c r="D36" s="171">
        <f>SUM(D37:D39)</f>
        <v>0</v>
      </c>
      <c r="E36" s="172">
        <f>SUM(E37:E39)</f>
        <v>17102141</v>
      </c>
      <c r="F36" s="157">
        <f t="shared" si="3"/>
        <v>17102141</v>
      </c>
      <c r="G36" s="216" t="s">
        <v>433</v>
      </c>
      <c r="H36" s="289"/>
      <c r="I36" s="287"/>
      <c r="J36" s="173" t="s">
        <v>381</v>
      </c>
      <c r="K36" s="167">
        <f>세출!D104</f>
        <v>1472000</v>
      </c>
      <c r="L36" s="168">
        <f>세출!E104</f>
        <v>1472000</v>
      </c>
      <c r="M36" s="241">
        <f t="shared" si="1"/>
        <v>0</v>
      </c>
      <c r="N36" s="221">
        <f t="shared" si="2"/>
        <v>1</v>
      </c>
    </row>
    <row r="37" spans="1:14" ht="9" customHeight="1" x14ac:dyDescent="0.3">
      <c r="A37" s="291"/>
      <c r="B37" s="294"/>
      <c r="C37" s="208" t="s">
        <v>261</v>
      </c>
      <c r="D37" s="163">
        <f>세입!D53</f>
        <v>0</v>
      </c>
      <c r="E37" s="164">
        <f>세입!E53</f>
        <v>17102141</v>
      </c>
      <c r="F37" s="165">
        <f t="shared" si="3"/>
        <v>17102141</v>
      </c>
      <c r="G37" s="217" t="s">
        <v>434</v>
      </c>
      <c r="H37" s="289"/>
      <c r="I37" s="287"/>
      <c r="J37" s="173" t="s">
        <v>382</v>
      </c>
      <c r="K37" s="167">
        <f>세출!D105</f>
        <v>4930000</v>
      </c>
      <c r="L37" s="168">
        <f>세출!E105</f>
        <v>4930000</v>
      </c>
      <c r="M37" s="241">
        <f t="shared" si="1"/>
        <v>0</v>
      </c>
      <c r="N37" s="221">
        <f t="shared" si="2"/>
        <v>1</v>
      </c>
    </row>
    <row r="38" spans="1:14" ht="9" customHeight="1" x14ac:dyDescent="0.3">
      <c r="A38" s="291"/>
      <c r="B38" s="294"/>
      <c r="C38" s="208" t="s">
        <v>418</v>
      </c>
      <c r="D38" s="163">
        <f>세입!D54</f>
        <v>0</v>
      </c>
      <c r="E38" s="164">
        <f>세입!E54</f>
        <v>0</v>
      </c>
      <c r="F38" s="165">
        <f t="shared" si="3"/>
        <v>0</v>
      </c>
      <c r="G38" s="217" t="s">
        <v>433</v>
      </c>
      <c r="H38" s="282"/>
      <c r="I38" s="288"/>
      <c r="J38" s="173" t="s">
        <v>383</v>
      </c>
      <c r="K38" s="167">
        <f>세출!D106</f>
        <v>600000</v>
      </c>
      <c r="L38" s="168">
        <f>세출!E106</f>
        <v>600000</v>
      </c>
      <c r="M38" s="241">
        <f t="shared" si="1"/>
        <v>0</v>
      </c>
      <c r="N38" s="221">
        <f t="shared" si="2"/>
        <v>1</v>
      </c>
    </row>
    <row r="39" spans="1:14" ht="9" customHeight="1" x14ac:dyDescent="0.3">
      <c r="A39" s="292"/>
      <c r="B39" s="295"/>
      <c r="C39" s="208" t="s">
        <v>419</v>
      </c>
      <c r="D39" s="163">
        <f>세입!D55</f>
        <v>0</v>
      </c>
      <c r="E39" s="164">
        <f>세입!E55</f>
        <v>0</v>
      </c>
      <c r="F39" s="165">
        <f t="shared" si="3"/>
        <v>0</v>
      </c>
      <c r="G39" s="217" t="s">
        <v>428</v>
      </c>
      <c r="H39" s="281" t="s">
        <v>335</v>
      </c>
      <c r="I39" s="264" t="s">
        <v>308</v>
      </c>
      <c r="J39" s="265"/>
      <c r="K39" s="154">
        <f>K40</f>
        <v>0</v>
      </c>
      <c r="L39" s="155">
        <f>L40</f>
        <v>0</v>
      </c>
      <c r="M39" s="239">
        <f t="shared" si="1"/>
        <v>0</v>
      </c>
      <c r="N39" s="153" t="s">
        <v>428</v>
      </c>
    </row>
    <row r="40" spans="1:14" ht="9" customHeight="1" x14ac:dyDescent="0.3">
      <c r="A40" s="290" t="s">
        <v>420</v>
      </c>
      <c r="B40" s="296" t="s">
        <v>8</v>
      </c>
      <c r="C40" s="297"/>
      <c r="D40" s="169">
        <f>D41</f>
        <v>43220296</v>
      </c>
      <c r="E40" s="170">
        <f>E41</f>
        <v>79994737</v>
      </c>
      <c r="F40" s="151">
        <f t="shared" si="3"/>
        <v>36774441</v>
      </c>
      <c r="G40" s="215">
        <f t="shared" si="0"/>
        <v>1.8508604614831883</v>
      </c>
      <c r="H40" s="282"/>
      <c r="I40" s="174" t="s">
        <v>335</v>
      </c>
      <c r="J40" s="166" t="s">
        <v>336</v>
      </c>
      <c r="K40" s="167">
        <f>세출!D109</f>
        <v>0</v>
      </c>
      <c r="L40" s="168">
        <f>세출!E109</f>
        <v>0</v>
      </c>
      <c r="M40" s="241">
        <f t="shared" si="1"/>
        <v>0</v>
      </c>
      <c r="N40" s="221" t="s">
        <v>428</v>
      </c>
    </row>
    <row r="41" spans="1:14" ht="9" customHeight="1" x14ac:dyDescent="0.3">
      <c r="A41" s="291"/>
      <c r="B41" s="293" t="s">
        <v>422</v>
      </c>
      <c r="C41" s="209" t="s">
        <v>421</v>
      </c>
      <c r="D41" s="171">
        <f>SUM(D42:D44)</f>
        <v>43220296</v>
      </c>
      <c r="E41" s="172">
        <f>SUM(E42:E44)</f>
        <v>79994737</v>
      </c>
      <c r="F41" s="157">
        <f t="shared" si="3"/>
        <v>36774441</v>
      </c>
      <c r="G41" s="216">
        <f t="shared" si="0"/>
        <v>1.8508604614831883</v>
      </c>
      <c r="H41" s="281" t="s">
        <v>337</v>
      </c>
      <c r="I41" s="264" t="s">
        <v>321</v>
      </c>
      <c r="J41" s="265"/>
      <c r="K41" s="154">
        <f>K42</f>
        <v>0</v>
      </c>
      <c r="L41" s="155">
        <f>L42</f>
        <v>0</v>
      </c>
      <c r="M41" s="239">
        <f t="shared" si="1"/>
        <v>0</v>
      </c>
      <c r="N41" s="153" t="s">
        <v>428</v>
      </c>
    </row>
    <row r="42" spans="1:14" ht="9" customHeight="1" x14ac:dyDescent="0.3">
      <c r="A42" s="291"/>
      <c r="B42" s="294"/>
      <c r="C42" s="211" t="s">
        <v>423</v>
      </c>
      <c r="D42" s="206">
        <f>세입!D58</f>
        <v>0</v>
      </c>
      <c r="E42" s="207">
        <f>세입!E58</f>
        <v>0</v>
      </c>
      <c r="F42" s="180">
        <f t="shared" si="3"/>
        <v>0</v>
      </c>
      <c r="G42" s="219" t="s">
        <v>434</v>
      </c>
      <c r="H42" s="282"/>
      <c r="I42" s="174" t="s">
        <v>338</v>
      </c>
      <c r="J42" s="166" t="s">
        <v>338</v>
      </c>
      <c r="K42" s="167">
        <f>세출!D112</f>
        <v>0</v>
      </c>
      <c r="L42" s="168">
        <f>세출!E112</f>
        <v>0</v>
      </c>
      <c r="M42" s="241">
        <f t="shared" si="1"/>
        <v>0</v>
      </c>
      <c r="N42" s="221" t="s">
        <v>428</v>
      </c>
    </row>
    <row r="43" spans="1:14" ht="9" customHeight="1" x14ac:dyDescent="0.3">
      <c r="A43" s="291"/>
      <c r="B43" s="294"/>
      <c r="C43" s="162" t="s">
        <v>424</v>
      </c>
      <c r="D43" s="163">
        <f>세입!D59</f>
        <v>20296</v>
      </c>
      <c r="E43" s="163">
        <f>세입!E59</f>
        <v>26737</v>
      </c>
      <c r="F43" s="163">
        <f>E43-D43</f>
        <v>6441</v>
      </c>
      <c r="G43" s="219">
        <f t="shared" si="0"/>
        <v>1.3173531730390224</v>
      </c>
      <c r="H43" s="281" t="s">
        <v>385</v>
      </c>
      <c r="I43" s="266" t="s">
        <v>384</v>
      </c>
      <c r="J43" s="267"/>
      <c r="K43" s="201">
        <f>K44</f>
        <v>20000000</v>
      </c>
      <c r="L43" s="202">
        <f>L44</f>
        <v>5000000</v>
      </c>
      <c r="M43" s="239">
        <f t="shared" si="1"/>
        <v>-15000000</v>
      </c>
      <c r="N43" s="153">
        <f t="shared" si="2"/>
        <v>0.25</v>
      </c>
    </row>
    <row r="44" spans="1:14" ht="9" customHeight="1" thickBot="1" x14ac:dyDescent="0.35">
      <c r="A44" s="333"/>
      <c r="B44" s="332"/>
      <c r="C44" s="210" t="s">
        <v>425</v>
      </c>
      <c r="D44" s="212">
        <f>세입!D60</f>
        <v>43200000</v>
      </c>
      <c r="E44" s="212">
        <f>세입!E60</f>
        <v>79968000</v>
      </c>
      <c r="F44" s="212">
        <f>E44-D44</f>
        <v>36768000</v>
      </c>
      <c r="G44" s="218">
        <f t="shared" si="0"/>
        <v>1.8511111111111112</v>
      </c>
      <c r="H44" s="282"/>
      <c r="I44" s="174" t="s">
        <v>386</v>
      </c>
      <c r="J44" s="173" t="s">
        <v>90</v>
      </c>
      <c r="K44" s="167">
        <f>세출!D115</f>
        <v>20000000</v>
      </c>
      <c r="L44" s="168">
        <f>세출!E115</f>
        <v>5000000</v>
      </c>
      <c r="M44" s="241">
        <f t="shared" si="1"/>
        <v>-15000000</v>
      </c>
      <c r="N44" s="221">
        <f t="shared" si="2"/>
        <v>0.25</v>
      </c>
    </row>
    <row r="45" spans="1:14" ht="9" customHeight="1" x14ac:dyDescent="0.3">
      <c r="A45" s="205"/>
      <c r="B45" s="205"/>
      <c r="C45" s="205"/>
      <c r="D45" s="205"/>
      <c r="E45" s="205"/>
      <c r="F45" s="205"/>
      <c r="G45" s="205"/>
      <c r="H45" s="281" t="s">
        <v>387</v>
      </c>
      <c r="I45" s="264" t="s">
        <v>308</v>
      </c>
      <c r="J45" s="265"/>
      <c r="K45" s="154">
        <f>K46</f>
        <v>51500000</v>
      </c>
      <c r="L45" s="155">
        <f>L46</f>
        <v>91700000</v>
      </c>
      <c r="M45" s="239">
        <f t="shared" si="1"/>
        <v>40200000</v>
      </c>
      <c r="N45" s="153">
        <f t="shared" si="2"/>
        <v>1.7805825242718447</v>
      </c>
    </row>
    <row r="46" spans="1:14" ht="9" customHeight="1" x14ac:dyDescent="0.3">
      <c r="A46" s="205"/>
      <c r="B46" s="205"/>
      <c r="C46" s="205"/>
      <c r="D46" s="205"/>
      <c r="E46" s="205"/>
      <c r="F46" s="205"/>
      <c r="G46" s="205"/>
      <c r="H46" s="282"/>
      <c r="I46" s="174" t="s">
        <v>387</v>
      </c>
      <c r="J46" s="175" t="s">
        <v>388</v>
      </c>
      <c r="K46" s="176">
        <f>세출!D119</f>
        <v>51500000</v>
      </c>
      <c r="L46" s="177">
        <f>세출!E119</f>
        <v>91700000</v>
      </c>
      <c r="M46" s="241">
        <f t="shared" si="1"/>
        <v>40200000</v>
      </c>
      <c r="N46" s="221">
        <f t="shared" si="2"/>
        <v>1.7805825242718447</v>
      </c>
    </row>
    <row r="47" spans="1:14" ht="9" customHeight="1" x14ac:dyDescent="0.3">
      <c r="A47" s="205"/>
      <c r="B47" s="205"/>
      <c r="C47" s="205"/>
      <c r="D47" s="205"/>
      <c r="E47" s="205"/>
      <c r="F47" s="205"/>
      <c r="G47" s="205"/>
      <c r="H47" s="283" t="s">
        <v>389</v>
      </c>
      <c r="I47" s="264" t="s">
        <v>339</v>
      </c>
      <c r="J47" s="265"/>
      <c r="K47" s="178">
        <f>K48</f>
        <v>600000</v>
      </c>
      <c r="L47" s="179">
        <f>L48</f>
        <v>600000</v>
      </c>
      <c r="M47" s="239">
        <f t="shared" si="1"/>
        <v>0</v>
      </c>
      <c r="N47" s="153">
        <f t="shared" si="2"/>
        <v>1</v>
      </c>
    </row>
    <row r="48" spans="1:14" ht="9" customHeight="1" x14ac:dyDescent="0.3">
      <c r="A48" s="205"/>
      <c r="B48" s="205"/>
      <c r="C48" s="205"/>
      <c r="D48" s="205"/>
      <c r="E48" s="205"/>
      <c r="F48" s="205"/>
      <c r="G48" s="205"/>
      <c r="H48" s="285"/>
      <c r="I48" s="181" t="s">
        <v>389</v>
      </c>
      <c r="J48" s="181" t="s">
        <v>340</v>
      </c>
      <c r="K48" s="182">
        <f>세출!D124</f>
        <v>600000</v>
      </c>
      <c r="L48" s="183">
        <f>세출!E124</f>
        <v>600000</v>
      </c>
      <c r="M48" s="241">
        <f t="shared" si="1"/>
        <v>0</v>
      </c>
      <c r="N48" s="221">
        <f t="shared" si="2"/>
        <v>1</v>
      </c>
    </row>
    <row r="49" spans="1:14" ht="9" customHeight="1" x14ac:dyDescent="0.3">
      <c r="A49" s="205"/>
      <c r="B49" s="205"/>
      <c r="C49" s="205"/>
      <c r="D49" s="205"/>
      <c r="E49" s="205"/>
      <c r="F49" s="205"/>
      <c r="G49" s="205"/>
      <c r="H49" s="281" t="s">
        <v>390</v>
      </c>
      <c r="I49" s="264" t="s">
        <v>391</v>
      </c>
      <c r="J49" s="265"/>
      <c r="K49" s="203">
        <f>K50</f>
        <v>1500000</v>
      </c>
      <c r="L49" s="204">
        <f>L50</f>
        <v>0</v>
      </c>
      <c r="M49" s="239">
        <f t="shared" si="1"/>
        <v>-1500000</v>
      </c>
      <c r="N49" s="153">
        <f t="shared" si="2"/>
        <v>0</v>
      </c>
    </row>
    <row r="50" spans="1:14" ht="9" customHeight="1" x14ac:dyDescent="0.3">
      <c r="A50" s="205"/>
      <c r="B50" s="205"/>
      <c r="C50" s="205"/>
      <c r="D50" s="205"/>
      <c r="E50" s="205"/>
      <c r="F50" s="205"/>
      <c r="G50" s="205"/>
      <c r="H50" s="282"/>
      <c r="I50" s="181" t="s">
        <v>392</v>
      </c>
      <c r="J50" s="181" t="s">
        <v>392</v>
      </c>
      <c r="K50" s="182">
        <f>세출!D128</f>
        <v>1500000</v>
      </c>
      <c r="L50" s="183">
        <f>세출!E128</f>
        <v>0</v>
      </c>
      <c r="M50" s="241">
        <f t="shared" si="1"/>
        <v>-1500000</v>
      </c>
      <c r="N50" s="221">
        <f t="shared" si="2"/>
        <v>0</v>
      </c>
    </row>
    <row r="51" spans="1:14" ht="9" customHeight="1" x14ac:dyDescent="0.3">
      <c r="A51" s="205"/>
      <c r="B51" s="205"/>
      <c r="C51" s="205"/>
      <c r="D51" s="205"/>
      <c r="E51" s="205"/>
      <c r="F51" s="205"/>
      <c r="G51" s="205"/>
      <c r="H51" s="279" t="s">
        <v>393</v>
      </c>
      <c r="I51" s="264" t="s">
        <v>308</v>
      </c>
      <c r="J51" s="265"/>
      <c r="K51" s="184">
        <f>K52</f>
        <v>1500000</v>
      </c>
      <c r="L51" s="185">
        <f>L52</f>
        <v>0</v>
      </c>
      <c r="M51" s="239">
        <f t="shared" si="1"/>
        <v>-1500000</v>
      </c>
      <c r="N51" s="153">
        <f t="shared" si="2"/>
        <v>0</v>
      </c>
    </row>
    <row r="52" spans="1:14" ht="9" customHeight="1" thickBot="1" x14ac:dyDescent="0.35">
      <c r="A52" s="205"/>
      <c r="B52" s="205"/>
      <c r="C52" s="205"/>
      <c r="D52" s="205"/>
      <c r="E52" s="205"/>
      <c r="F52" s="205"/>
      <c r="G52" s="205"/>
      <c r="H52" s="280"/>
      <c r="I52" s="247" t="s">
        <v>394</v>
      </c>
      <c r="J52" s="248" t="s">
        <v>395</v>
      </c>
      <c r="K52" s="186">
        <f>세출!D131</f>
        <v>1500000</v>
      </c>
      <c r="L52" s="187">
        <f>세출!E131</f>
        <v>0</v>
      </c>
      <c r="M52" s="242">
        <f t="shared" si="1"/>
        <v>-1500000</v>
      </c>
      <c r="N52" s="222">
        <f t="shared" si="2"/>
        <v>0</v>
      </c>
    </row>
    <row r="53" spans="1:14" ht="18" customHeight="1" x14ac:dyDescent="0.3">
      <c r="A53" s="141"/>
      <c r="B53" s="141"/>
      <c r="C53" s="141"/>
      <c r="D53" s="143"/>
      <c r="E53" s="143"/>
      <c r="F53" s="143"/>
      <c r="G53" s="55"/>
    </row>
    <row r="54" spans="1:14" ht="18" customHeight="1" x14ac:dyDescent="0.3">
      <c r="A54" s="142"/>
      <c r="B54" s="141"/>
      <c r="C54" s="141"/>
      <c r="D54" s="143"/>
      <c r="E54" s="143"/>
      <c r="F54" s="143"/>
      <c r="G54" s="55"/>
    </row>
    <row r="55" spans="1:14" ht="18" customHeight="1" x14ac:dyDescent="0.3">
      <c r="A55" s="142"/>
      <c r="B55" s="142"/>
      <c r="C55" s="58"/>
      <c r="D55" s="143"/>
      <c r="E55" s="143"/>
      <c r="F55" s="143"/>
      <c r="G55" s="55"/>
    </row>
    <row r="56" spans="1:14" ht="18" customHeight="1" x14ac:dyDescent="0.3">
      <c r="A56" s="142"/>
      <c r="B56" s="142"/>
      <c r="C56" s="58"/>
      <c r="D56" s="143"/>
      <c r="E56" s="143"/>
      <c r="F56" s="143"/>
      <c r="G56" s="55"/>
    </row>
    <row r="57" spans="1:14" ht="18" customHeight="1" x14ac:dyDescent="0.3">
      <c r="A57" s="142"/>
      <c r="B57" s="142"/>
      <c r="C57" s="58"/>
      <c r="D57" s="143"/>
      <c r="E57" s="143"/>
      <c r="F57" s="143"/>
      <c r="G57" s="55"/>
    </row>
    <row r="58" spans="1:14" ht="18" customHeight="1" x14ac:dyDescent="0.3">
      <c r="A58" s="142"/>
      <c r="B58" s="142"/>
      <c r="C58" s="144"/>
      <c r="D58" s="143"/>
      <c r="E58" s="143"/>
      <c r="F58" s="143"/>
      <c r="G58" s="55"/>
    </row>
    <row r="59" spans="1:14" ht="18" customHeight="1" x14ac:dyDescent="0.3">
      <c r="A59" s="142"/>
      <c r="B59" s="142"/>
      <c r="C59" s="144"/>
      <c r="D59" s="143"/>
      <c r="E59" s="143"/>
      <c r="F59" s="143"/>
      <c r="G59" s="55"/>
    </row>
    <row r="60" spans="1:14" ht="18" customHeight="1" x14ac:dyDescent="0.3">
      <c r="A60" s="142"/>
      <c r="B60" s="142"/>
      <c r="C60" s="144"/>
      <c r="D60" s="143"/>
      <c r="E60" s="143"/>
      <c r="F60" s="143"/>
      <c r="G60" s="55"/>
    </row>
    <row r="61" spans="1:14" ht="18" customHeight="1" x14ac:dyDescent="0.3">
      <c r="A61" s="142"/>
      <c r="B61" s="142"/>
      <c r="C61" s="144"/>
      <c r="D61" s="143"/>
      <c r="E61" s="143"/>
      <c r="F61" s="143"/>
      <c r="G61" s="55"/>
    </row>
    <row r="62" spans="1:14" ht="18" customHeight="1" x14ac:dyDescent="0.3">
      <c r="A62" s="142"/>
      <c r="B62" s="142"/>
      <c r="C62" s="144"/>
      <c r="D62" s="143"/>
      <c r="E62" s="143"/>
      <c r="F62" s="143"/>
      <c r="G62" s="55"/>
    </row>
    <row r="63" spans="1:14" ht="18" customHeight="1" x14ac:dyDescent="0.3">
      <c r="A63" s="142"/>
      <c r="B63" s="142"/>
      <c r="C63" s="144"/>
      <c r="D63" s="143"/>
      <c r="E63" s="143"/>
      <c r="F63" s="143"/>
      <c r="G63" s="55"/>
    </row>
    <row r="64" spans="1:14" ht="18" customHeight="1" x14ac:dyDescent="0.3">
      <c r="A64" s="142"/>
      <c r="B64" s="142"/>
      <c r="C64" s="144"/>
      <c r="D64" s="143"/>
      <c r="E64" s="143"/>
      <c r="F64" s="143"/>
      <c r="G64" s="55"/>
    </row>
    <row r="65" spans="1:7" ht="18" customHeight="1" x14ac:dyDescent="0.3">
      <c r="A65" s="142"/>
      <c r="B65" s="142"/>
      <c r="C65" s="58"/>
      <c r="D65" s="59"/>
      <c r="E65" s="59"/>
      <c r="F65" s="59"/>
      <c r="G65" s="55"/>
    </row>
    <row r="66" spans="1:7" ht="18" customHeight="1" x14ac:dyDescent="0.3">
      <c r="A66" s="142"/>
      <c r="B66" s="142"/>
      <c r="C66" s="144"/>
      <c r="D66" s="143"/>
      <c r="E66" s="143"/>
      <c r="F66" s="143"/>
      <c r="G66" s="55"/>
    </row>
    <row r="67" spans="1:7" ht="18" customHeight="1" x14ac:dyDescent="0.3">
      <c r="A67" s="142"/>
      <c r="B67" s="142"/>
      <c r="C67" s="144"/>
      <c r="D67" s="143"/>
      <c r="E67" s="143"/>
      <c r="F67" s="143"/>
      <c r="G67" s="55"/>
    </row>
    <row r="68" spans="1:7" ht="18" customHeight="1" x14ac:dyDescent="0.3">
      <c r="A68" s="142"/>
      <c r="B68" s="142"/>
      <c r="C68" s="144"/>
      <c r="D68" s="143"/>
      <c r="E68" s="143"/>
      <c r="F68" s="143"/>
      <c r="G68" s="55"/>
    </row>
    <row r="69" spans="1:7" ht="18" customHeight="1" x14ac:dyDescent="0.3">
      <c r="A69" s="142"/>
      <c r="B69" s="142"/>
      <c r="C69" s="144"/>
      <c r="D69" s="143"/>
      <c r="E69" s="143"/>
      <c r="F69" s="143"/>
      <c r="G69" s="55"/>
    </row>
    <row r="70" spans="1:7" ht="18" customHeight="1" x14ac:dyDescent="0.3">
      <c r="A70" s="142"/>
      <c r="B70" s="142"/>
      <c r="C70" s="144"/>
      <c r="D70" s="143"/>
      <c r="E70" s="143"/>
      <c r="F70" s="143"/>
      <c r="G70" s="55"/>
    </row>
    <row r="71" spans="1:7" ht="18" customHeight="1" x14ac:dyDescent="0.3">
      <c r="A71" s="142"/>
      <c r="B71" s="142"/>
      <c r="C71" s="144"/>
      <c r="D71" s="143"/>
      <c r="E71" s="143"/>
      <c r="F71" s="143"/>
      <c r="G71" s="55"/>
    </row>
    <row r="72" spans="1:7" ht="18" customHeight="1" x14ac:dyDescent="0.3">
      <c r="A72" s="141"/>
      <c r="B72" s="141"/>
      <c r="C72" s="141"/>
      <c r="D72" s="59"/>
      <c r="E72" s="59"/>
      <c r="F72" s="59"/>
      <c r="G72" s="55"/>
    </row>
    <row r="73" spans="1:7" ht="18" customHeight="1" x14ac:dyDescent="0.3">
      <c r="A73" s="141"/>
      <c r="B73" s="141"/>
      <c r="C73" s="58"/>
      <c r="D73" s="59"/>
      <c r="E73" s="59"/>
      <c r="F73" s="59"/>
      <c r="G73" s="55"/>
    </row>
    <row r="74" spans="1:7" ht="18" customHeight="1" x14ac:dyDescent="0.3">
      <c r="A74" s="141"/>
      <c r="B74" s="141"/>
      <c r="C74" s="58"/>
      <c r="D74" s="143"/>
      <c r="E74" s="143"/>
      <c r="F74" s="143"/>
      <c r="G74" s="55"/>
    </row>
    <row r="75" spans="1:7" ht="18" customHeight="1" x14ac:dyDescent="0.3">
      <c r="A75" s="141"/>
      <c r="B75" s="141"/>
      <c r="C75" s="58"/>
      <c r="D75" s="143"/>
      <c r="E75" s="143"/>
      <c r="F75" s="143"/>
      <c r="G75" s="55"/>
    </row>
    <row r="76" spans="1:7" ht="18" customHeight="1" x14ac:dyDescent="0.3">
      <c r="A76" s="141"/>
      <c r="B76" s="141"/>
      <c r="C76" s="58"/>
      <c r="D76" s="143"/>
      <c r="E76" s="143"/>
      <c r="F76" s="143"/>
      <c r="G76" s="55"/>
    </row>
    <row r="77" spans="1:7" ht="21" customHeight="1" x14ac:dyDescent="0.3">
      <c r="A77" s="141"/>
      <c r="B77" s="141"/>
      <c r="C77" s="141"/>
      <c r="D77" s="59"/>
      <c r="E77" s="59"/>
      <c r="F77" s="59"/>
      <c r="G77" s="55"/>
    </row>
    <row r="78" spans="1:7" ht="21" customHeight="1" x14ac:dyDescent="0.3">
      <c r="A78" s="141"/>
      <c r="B78" s="141"/>
      <c r="C78" s="58"/>
      <c r="D78" s="59"/>
      <c r="E78" s="59"/>
      <c r="F78" s="59"/>
      <c r="G78" s="55"/>
    </row>
    <row r="79" spans="1:7" ht="21" customHeight="1" x14ac:dyDescent="0.3">
      <c r="A79" s="141"/>
      <c r="B79" s="141"/>
      <c r="C79" s="58"/>
      <c r="D79" s="59"/>
      <c r="E79" s="59"/>
      <c r="F79" s="59"/>
      <c r="G79" s="55"/>
    </row>
    <row r="80" spans="1:7" ht="21" customHeight="1" x14ac:dyDescent="0.3">
      <c r="A80" s="141"/>
      <c r="B80" s="141"/>
      <c r="C80" s="58"/>
      <c r="D80" s="143"/>
      <c r="E80" s="143"/>
      <c r="F80" s="143"/>
      <c r="G80" s="55"/>
    </row>
    <row r="81" spans="1:7" ht="21" customHeight="1" x14ac:dyDescent="0.3">
      <c r="A81" s="141"/>
      <c r="B81" s="141"/>
      <c r="C81" s="58"/>
      <c r="D81" s="59"/>
      <c r="E81" s="59"/>
      <c r="F81" s="59"/>
      <c r="G81" s="55"/>
    </row>
    <row r="82" spans="1:7" ht="21" customHeight="1" x14ac:dyDescent="0.3">
      <c r="A82" s="141"/>
      <c r="B82" s="141"/>
      <c r="C82" s="58"/>
      <c r="D82" s="59"/>
      <c r="E82" s="59"/>
      <c r="F82" s="59"/>
      <c r="G82" s="55"/>
    </row>
    <row r="83" spans="1:7" ht="21" customHeight="1" x14ac:dyDescent="0.3">
      <c r="A83" s="141"/>
      <c r="B83" s="141"/>
      <c r="C83" s="58"/>
      <c r="D83" s="59"/>
      <c r="E83" s="59"/>
      <c r="F83" s="59"/>
      <c r="G83" s="55"/>
    </row>
    <row r="84" spans="1:7" ht="21" customHeight="1" x14ac:dyDescent="0.3">
      <c r="A84" s="141"/>
      <c r="B84" s="141"/>
      <c r="C84" s="58"/>
      <c r="D84" s="59"/>
      <c r="E84" s="59"/>
      <c r="F84" s="59"/>
      <c r="G84" s="55"/>
    </row>
    <row r="85" spans="1:7" ht="21" customHeight="1" x14ac:dyDescent="0.3">
      <c r="A85" s="141"/>
      <c r="B85" s="141"/>
      <c r="C85" s="144"/>
      <c r="D85" s="143"/>
      <c r="E85" s="143"/>
      <c r="F85" s="143"/>
      <c r="G85" s="55"/>
    </row>
    <row r="86" spans="1:7" ht="21" customHeight="1" x14ac:dyDescent="0.3">
      <c r="A86" s="141"/>
      <c r="B86" s="141"/>
      <c r="C86" s="144"/>
      <c r="D86" s="143"/>
      <c r="E86" s="143"/>
      <c r="F86" s="143"/>
      <c r="G86" s="55"/>
    </row>
    <row r="87" spans="1:7" ht="21" customHeight="1" x14ac:dyDescent="0.3">
      <c r="A87" s="141"/>
      <c r="B87" s="141"/>
      <c r="C87" s="58"/>
      <c r="D87" s="143"/>
      <c r="E87" s="143"/>
      <c r="F87" s="143"/>
      <c r="G87" s="55"/>
    </row>
    <row r="88" spans="1:7" ht="21" customHeight="1" x14ac:dyDescent="0.3">
      <c r="A88" s="141"/>
      <c r="B88" s="141"/>
      <c r="C88" s="58"/>
      <c r="D88" s="59"/>
      <c r="E88" s="59"/>
      <c r="F88" s="59"/>
      <c r="G88" s="55"/>
    </row>
    <row r="89" spans="1:7" ht="21" customHeight="1" x14ac:dyDescent="0.3">
      <c r="A89" s="141"/>
      <c r="B89" s="141"/>
      <c r="C89" s="144"/>
      <c r="D89" s="143"/>
      <c r="E89" s="143"/>
      <c r="F89" s="143"/>
      <c r="G89" s="55"/>
    </row>
    <row r="90" spans="1:7" ht="21" customHeight="1" x14ac:dyDescent="0.3">
      <c r="A90" s="141"/>
      <c r="B90" s="141"/>
      <c r="C90" s="144"/>
      <c r="D90" s="143"/>
      <c r="E90" s="143"/>
      <c r="F90" s="143"/>
      <c r="G90" s="55"/>
    </row>
    <row r="91" spans="1:7" ht="21" customHeight="1" x14ac:dyDescent="0.3">
      <c r="A91" s="141"/>
      <c r="B91" s="141"/>
      <c r="C91" s="141"/>
      <c r="D91" s="145"/>
      <c r="E91" s="145"/>
      <c r="F91" s="59"/>
      <c r="G91" s="55"/>
    </row>
    <row r="92" spans="1:7" ht="21" customHeight="1" x14ac:dyDescent="0.3">
      <c r="A92" s="141"/>
      <c r="B92" s="141"/>
      <c r="C92" s="58"/>
      <c r="D92" s="59"/>
      <c r="E92" s="59"/>
      <c r="F92" s="59"/>
      <c r="G92" s="55"/>
    </row>
    <row r="93" spans="1:7" ht="21" customHeight="1" x14ac:dyDescent="0.3">
      <c r="A93" s="141"/>
      <c r="B93" s="141"/>
      <c r="C93" s="58"/>
      <c r="D93" s="59"/>
      <c r="E93" s="59"/>
      <c r="F93" s="59"/>
      <c r="G93" s="55"/>
    </row>
    <row r="94" spans="1:7" ht="21" customHeight="1" x14ac:dyDescent="0.3">
      <c r="A94" s="141"/>
      <c r="B94" s="141"/>
      <c r="C94" s="141"/>
      <c r="D94" s="59"/>
      <c r="E94" s="59"/>
      <c r="F94" s="59"/>
      <c r="G94" s="55"/>
    </row>
    <row r="95" spans="1:7" ht="21" customHeight="1" x14ac:dyDescent="0.3">
      <c r="A95" s="141"/>
      <c r="B95" s="141"/>
      <c r="C95" s="58"/>
      <c r="D95" s="59"/>
      <c r="E95" s="59"/>
      <c r="F95" s="59"/>
      <c r="G95" s="55"/>
    </row>
    <row r="96" spans="1:7" ht="21" customHeight="1" x14ac:dyDescent="0.3">
      <c r="A96" s="141"/>
      <c r="B96" s="141"/>
      <c r="C96" s="58"/>
      <c r="D96" s="59"/>
      <c r="E96" s="59"/>
      <c r="F96" s="59"/>
      <c r="G96" s="55"/>
    </row>
    <row r="97" spans="1:7" ht="19.5" customHeight="1" x14ac:dyDescent="0.3">
      <c r="A97" s="141"/>
      <c r="B97" s="141"/>
      <c r="C97" s="141"/>
      <c r="D97" s="59"/>
      <c r="E97" s="59"/>
      <c r="F97" s="59"/>
      <c r="G97" s="55"/>
    </row>
    <row r="98" spans="1:7" ht="19.5" customHeight="1" x14ac:dyDescent="0.3">
      <c r="A98" s="141"/>
      <c r="B98" s="141"/>
      <c r="C98" s="58"/>
      <c r="D98" s="59"/>
      <c r="E98" s="59"/>
      <c r="F98" s="59"/>
      <c r="G98" s="55"/>
    </row>
    <row r="99" spans="1:7" ht="19.5" customHeight="1" x14ac:dyDescent="0.3">
      <c r="A99" s="141"/>
      <c r="B99" s="141"/>
      <c r="C99" s="58"/>
      <c r="D99" s="59"/>
      <c r="E99" s="59"/>
      <c r="F99" s="59"/>
      <c r="G99" s="55"/>
    </row>
    <row r="100" spans="1:7" ht="19.5" customHeight="1" x14ac:dyDescent="0.3">
      <c r="A100" s="141"/>
      <c r="B100" s="141"/>
      <c r="C100" s="141"/>
      <c r="D100" s="59"/>
      <c r="E100" s="59"/>
      <c r="F100" s="59"/>
      <c r="G100" s="55"/>
    </row>
    <row r="101" spans="1:7" ht="19.5" customHeight="1" x14ac:dyDescent="0.3">
      <c r="A101" s="141"/>
      <c r="B101" s="141"/>
      <c r="C101" s="58"/>
      <c r="D101" s="59"/>
      <c r="E101" s="59"/>
      <c r="F101" s="59"/>
      <c r="G101" s="55"/>
    </row>
    <row r="102" spans="1:7" ht="19.5" customHeight="1" x14ac:dyDescent="0.3">
      <c r="A102" s="141"/>
      <c r="B102" s="141"/>
      <c r="C102" s="58"/>
      <c r="D102" s="59"/>
      <c r="E102" s="59"/>
      <c r="F102" s="59"/>
      <c r="G102" s="55"/>
    </row>
    <row r="103" spans="1:7" ht="19.5" customHeight="1" x14ac:dyDescent="0.3">
      <c r="A103" s="141"/>
      <c r="B103" s="141"/>
      <c r="C103" s="141"/>
      <c r="D103" s="59"/>
      <c r="E103" s="59"/>
      <c r="F103" s="59"/>
      <c r="G103" s="55"/>
    </row>
    <row r="104" spans="1:7" ht="19.5" customHeight="1" x14ac:dyDescent="0.3">
      <c r="A104" s="141"/>
      <c r="B104" s="141"/>
      <c r="C104" s="58"/>
      <c r="D104" s="59"/>
      <c r="E104" s="59"/>
      <c r="F104" s="59"/>
      <c r="G104" s="55"/>
    </row>
    <row r="105" spans="1:7" ht="19.5" customHeight="1" x14ac:dyDescent="0.3">
      <c r="A105" s="141"/>
      <c r="B105" s="141"/>
      <c r="C105" s="58"/>
      <c r="D105" s="59"/>
      <c r="E105" s="59"/>
      <c r="F105" s="59"/>
      <c r="G105" s="55"/>
    </row>
  </sheetData>
  <mergeCells count="69">
    <mergeCell ref="I5:J5"/>
    <mergeCell ref="I23:J23"/>
    <mergeCell ref="I27:J27"/>
    <mergeCell ref="I16:I22"/>
    <mergeCell ref="B5:C5"/>
    <mergeCell ref="B9:C9"/>
    <mergeCell ref="B12:C12"/>
    <mergeCell ref="B15:C15"/>
    <mergeCell ref="B19:C19"/>
    <mergeCell ref="B10:B11"/>
    <mergeCell ref="B41:B44"/>
    <mergeCell ref="A40:A44"/>
    <mergeCell ref="B35:C35"/>
    <mergeCell ref="B40:C40"/>
    <mergeCell ref="B30:C31"/>
    <mergeCell ref="B36:B39"/>
    <mergeCell ref="A35:A39"/>
    <mergeCell ref="A4:C4"/>
    <mergeCell ref="I28:I33"/>
    <mergeCell ref="I34:I38"/>
    <mergeCell ref="B6:B8"/>
    <mergeCell ref="A5:A8"/>
    <mergeCell ref="A9:A11"/>
    <mergeCell ref="B13:B14"/>
    <mergeCell ref="A12:A14"/>
    <mergeCell ref="B16:B18"/>
    <mergeCell ref="A15:A18"/>
    <mergeCell ref="B20:B22"/>
    <mergeCell ref="A19:A22"/>
    <mergeCell ref="H4:J4"/>
    <mergeCell ref="H5:H22"/>
    <mergeCell ref="I6:I11"/>
    <mergeCell ref="I12:I15"/>
    <mergeCell ref="A1:G1"/>
    <mergeCell ref="H1:N1"/>
    <mergeCell ref="A2:A3"/>
    <mergeCell ref="B2:B3"/>
    <mergeCell ref="C2:C3"/>
    <mergeCell ref="D2:D3"/>
    <mergeCell ref="E2:E3"/>
    <mergeCell ref="F2:G2"/>
    <mergeCell ref="H2:H3"/>
    <mergeCell ref="I2:I3"/>
    <mergeCell ref="J2:J3"/>
    <mergeCell ref="K2:K3"/>
    <mergeCell ref="L2:L3"/>
    <mergeCell ref="M2:N2"/>
    <mergeCell ref="D30:D31"/>
    <mergeCell ref="E30:E31"/>
    <mergeCell ref="F30:F31"/>
    <mergeCell ref="G30:G31"/>
    <mergeCell ref="B24:B25"/>
    <mergeCell ref="A23:A25"/>
    <mergeCell ref="B27:B29"/>
    <mergeCell ref="A26:A29"/>
    <mergeCell ref="B32:B34"/>
    <mergeCell ref="A30:A34"/>
    <mergeCell ref="B26:C26"/>
    <mergeCell ref="B23:C23"/>
    <mergeCell ref="H51:H52"/>
    <mergeCell ref="H43:H44"/>
    <mergeCell ref="H49:H50"/>
    <mergeCell ref="H23:H26"/>
    <mergeCell ref="I24:I26"/>
    <mergeCell ref="H27:H38"/>
    <mergeCell ref="H41:H42"/>
    <mergeCell ref="H45:H46"/>
    <mergeCell ref="H47:H48"/>
    <mergeCell ref="H39:H40"/>
  </mergeCells>
  <phoneticPr fontId="1" type="noConversion"/>
  <pageMargins left="0.70866141732283472" right="0.70866141732283472" top="0.78740157480314965" bottom="0.31496062992125984" header="0.35433070866141736" footer="0"/>
  <pageSetup paperSize="9" scale="95" orientation="landscape" verticalDpi="360" r:id="rId1"/>
  <headerFooter>
    <oddHeader>&amp;C&amp;20 2017년 한마음노인건강센터 세입세출예산 총괄표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view="pageBreakPreview" zoomScaleNormal="100" zoomScaleSheetLayoutView="100" workbookViewId="0">
      <selection sqref="A1:XFD1"/>
    </sheetView>
  </sheetViews>
  <sheetFormatPr defaultRowHeight="16.5" x14ac:dyDescent="0.3"/>
  <cols>
    <col min="1" max="1" width="10" customWidth="1"/>
    <col min="2" max="2" width="10.25" customWidth="1"/>
    <col min="3" max="3" width="12" customWidth="1"/>
    <col min="4" max="6" width="12.875" customWidth="1"/>
    <col min="7" max="7" width="13.375" customWidth="1"/>
    <col min="8" max="8" width="11.375" customWidth="1"/>
    <col min="9" max="9" width="6.625" customWidth="1"/>
    <col min="10" max="10" width="6.875" customWidth="1"/>
    <col min="11" max="11" width="7.375" customWidth="1"/>
    <col min="12" max="12" width="11.125" customWidth="1"/>
    <col min="16" max="16" width="13.75" customWidth="1"/>
  </cols>
  <sheetData>
    <row r="1" spans="1:16" ht="14.25" customHeight="1" x14ac:dyDescent="0.3">
      <c r="H1" s="2"/>
      <c r="L1" s="2" t="s">
        <v>197</v>
      </c>
    </row>
    <row r="2" spans="1:16" ht="15" customHeight="1" x14ac:dyDescent="0.3">
      <c r="A2" s="388" t="s">
        <v>0</v>
      </c>
      <c r="B2" s="381"/>
      <c r="C2" s="381"/>
      <c r="D2" s="380" t="s">
        <v>635</v>
      </c>
      <c r="E2" s="380" t="s">
        <v>634</v>
      </c>
      <c r="F2" s="380" t="s">
        <v>4</v>
      </c>
      <c r="G2" s="381" t="s">
        <v>5</v>
      </c>
      <c r="H2" s="381"/>
      <c r="I2" s="381"/>
      <c r="J2" s="381"/>
      <c r="K2" s="381"/>
      <c r="L2" s="381"/>
    </row>
    <row r="3" spans="1:16" ht="15" customHeight="1" x14ac:dyDescent="0.3">
      <c r="A3" s="71" t="s">
        <v>1</v>
      </c>
      <c r="B3" s="71" t="s">
        <v>2</v>
      </c>
      <c r="C3" s="71" t="s">
        <v>3</v>
      </c>
      <c r="D3" s="381"/>
      <c r="E3" s="381"/>
      <c r="F3" s="381"/>
      <c r="G3" s="381"/>
      <c r="H3" s="381"/>
      <c r="I3" s="381"/>
      <c r="J3" s="381"/>
      <c r="K3" s="381"/>
      <c r="L3" s="381"/>
    </row>
    <row r="4" spans="1:16" ht="24.75" customHeight="1" x14ac:dyDescent="0.3">
      <c r="A4" s="382" t="s">
        <v>198</v>
      </c>
      <c r="B4" s="383"/>
      <c r="C4" s="384"/>
      <c r="D4" s="72">
        <v>1861439800</v>
      </c>
      <c r="E4" s="74">
        <f>E5+E14+E18+E21+E28+E32+E43+E47+E51+E56</f>
        <v>1887266436</v>
      </c>
      <c r="F4" s="73">
        <f>E4-D4</f>
        <v>25826636</v>
      </c>
      <c r="G4" s="66"/>
      <c r="H4" s="64"/>
      <c r="I4" s="55"/>
      <c r="J4" s="55"/>
      <c r="K4" s="55"/>
      <c r="L4" s="114"/>
    </row>
    <row r="5" spans="1:16" ht="16.5" customHeight="1" x14ac:dyDescent="0.3">
      <c r="A5" s="370" t="s">
        <v>6</v>
      </c>
      <c r="B5" s="353" t="s">
        <v>8</v>
      </c>
      <c r="C5" s="354"/>
      <c r="D5" s="79">
        <v>293579720</v>
      </c>
      <c r="E5" s="90">
        <f>E6</f>
        <v>259555880</v>
      </c>
      <c r="F5" s="80">
        <f>E5-D5</f>
        <v>-34023840</v>
      </c>
      <c r="G5" s="353" t="s">
        <v>205</v>
      </c>
      <c r="H5" s="378"/>
      <c r="I5" s="378"/>
      <c r="J5" s="378"/>
      <c r="K5" s="378"/>
      <c r="L5" s="115">
        <f>L6</f>
        <v>259555880</v>
      </c>
    </row>
    <row r="6" spans="1:16" ht="16.5" customHeight="1" x14ac:dyDescent="0.3">
      <c r="A6" s="371"/>
      <c r="B6" s="370" t="s">
        <v>7</v>
      </c>
      <c r="C6" s="85" t="s">
        <v>9</v>
      </c>
      <c r="D6" s="81">
        <v>293579720</v>
      </c>
      <c r="E6" s="91">
        <f>SUM(E7+E13)</f>
        <v>259555880</v>
      </c>
      <c r="F6" s="82">
        <f>E6-D6</f>
        <v>-34023840</v>
      </c>
      <c r="G6" s="376" t="s">
        <v>204</v>
      </c>
      <c r="H6" s="377"/>
      <c r="I6" s="377"/>
      <c r="J6" s="377"/>
      <c r="K6" s="377"/>
      <c r="L6" s="116">
        <f>SUM(L7:L13)</f>
        <v>259555880</v>
      </c>
    </row>
    <row r="7" spans="1:16" ht="16.5" customHeight="1" x14ac:dyDescent="0.3">
      <c r="A7" s="371"/>
      <c r="B7" s="371"/>
      <c r="C7" s="358" t="s">
        <v>570</v>
      </c>
      <c r="D7" s="368">
        <v>293579720</v>
      </c>
      <c r="E7" s="346">
        <f>SUM(L7:L12:L13)</f>
        <v>259555880</v>
      </c>
      <c r="F7" s="355">
        <f t="shared" ref="F7" si="0">E7-D7</f>
        <v>-34023840</v>
      </c>
      <c r="G7" s="11" t="s">
        <v>111</v>
      </c>
      <c r="H7" s="48" t="s">
        <v>571</v>
      </c>
      <c r="I7" s="46" t="s">
        <v>108</v>
      </c>
      <c r="J7" s="46" t="s">
        <v>596</v>
      </c>
      <c r="K7" s="46" t="s">
        <v>91</v>
      </c>
      <c r="L7" s="117">
        <v>12993270</v>
      </c>
    </row>
    <row r="8" spans="1:16" ht="16.5" customHeight="1" x14ac:dyDescent="0.3">
      <c r="A8" s="371"/>
      <c r="B8" s="371"/>
      <c r="C8" s="359"/>
      <c r="D8" s="385"/>
      <c r="E8" s="347"/>
      <c r="F8" s="356"/>
      <c r="G8" s="12" t="s">
        <v>157</v>
      </c>
      <c r="H8" s="23" t="s">
        <v>572</v>
      </c>
      <c r="I8" s="44" t="s">
        <v>158</v>
      </c>
      <c r="J8" s="44" t="s">
        <v>596</v>
      </c>
      <c r="K8" s="44" t="s">
        <v>91</v>
      </c>
      <c r="L8" s="118">
        <v>6496635</v>
      </c>
    </row>
    <row r="9" spans="1:16" ht="16.5" customHeight="1" x14ac:dyDescent="0.3">
      <c r="A9" s="371"/>
      <c r="B9" s="371"/>
      <c r="C9" s="359"/>
      <c r="D9" s="385"/>
      <c r="E9" s="347"/>
      <c r="F9" s="356"/>
      <c r="G9" s="256" t="s">
        <v>113</v>
      </c>
      <c r="H9" s="257" t="s">
        <v>573</v>
      </c>
      <c r="I9" s="258" t="s">
        <v>108</v>
      </c>
      <c r="J9" s="258" t="s">
        <v>607</v>
      </c>
      <c r="K9" s="45" t="s">
        <v>110</v>
      </c>
      <c r="L9" s="119">
        <v>32155040</v>
      </c>
    </row>
    <row r="10" spans="1:16" ht="16.5" customHeight="1" x14ac:dyDescent="0.3">
      <c r="A10" s="371"/>
      <c r="B10" s="371"/>
      <c r="C10" s="359"/>
      <c r="D10" s="385"/>
      <c r="E10" s="347"/>
      <c r="F10" s="356"/>
      <c r="G10" s="256" t="s">
        <v>114</v>
      </c>
      <c r="H10" s="257" t="s">
        <v>574</v>
      </c>
      <c r="I10" s="258" t="s">
        <v>112</v>
      </c>
      <c r="J10" s="258" t="s">
        <v>600</v>
      </c>
      <c r="K10" s="45" t="s">
        <v>91</v>
      </c>
      <c r="L10" s="119">
        <v>18087210</v>
      </c>
    </row>
    <row r="11" spans="1:16" ht="16.5" customHeight="1" x14ac:dyDescent="0.3">
      <c r="A11" s="371"/>
      <c r="B11" s="371"/>
      <c r="C11" s="359"/>
      <c r="D11" s="385"/>
      <c r="E11" s="347"/>
      <c r="F11" s="356"/>
      <c r="G11" s="256" t="s">
        <v>160</v>
      </c>
      <c r="H11" s="257" t="s">
        <v>575</v>
      </c>
      <c r="I11" s="258" t="s">
        <v>108</v>
      </c>
      <c r="J11" s="258" t="s">
        <v>606</v>
      </c>
      <c r="K11" s="45" t="s">
        <v>91</v>
      </c>
      <c r="L11" s="119">
        <v>59299360</v>
      </c>
    </row>
    <row r="12" spans="1:16" ht="16.5" customHeight="1" x14ac:dyDescent="0.3">
      <c r="A12" s="371"/>
      <c r="B12" s="371"/>
      <c r="C12" s="359"/>
      <c r="D12" s="385"/>
      <c r="E12" s="347"/>
      <c r="F12" s="356"/>
      <c r="G12" s="259" t="s">
        <v>161</v>
      </c>
      <c r="H12" s="260" t="s">
        <v>576</v>
      </c>
      <c r="I12" s="261" t="s">
        <v>112</v>
      </c>
      <c r="J12" s="261" t="s">
        <v>605</v>
      </c>
      <c r="K12" s="47" t="s">
        <v>109</v>
      </c>
      <c r="L12" s="120">
        <v>24090365</v>
      </c>
    </row>
    <row r="13" spans="1:16" ht="16.5" customHeight="1" x14ac:dyDescent="0.3">
      <c r="A13" s="372"/>
      <c r="B13" s="372"/>
      <c r="C13" s="389"/>
      <c r="D13" s="379"/>
      <c r="E13" s="379"/>
      <c r="F13" s="379"/>
      <c r="G13" s="4" t="s">
        <v>10</v>
      </c>
      <c r="H13" s="19" t="s">
        <v>159</v>
      </c>
      <c r="I13" s="21"/>
      <c r="J13" s="21" t="s">
        <v>611</v>
      </c>
      <c r="K13" s="21" t="s">
        <v>91</v>
      </c>
      <c r="L13" s="94">
        <v>106434000</v>
      </c>
    </row>
    <row r="14" spans="1:16" ht="16.5" customHeight="1" x14ac:dyDescent="0.3">
      <c r="A14" s="370" t="s">
        <v>199</v>
      </c>
      <c r="B14" s="353" t="s">
        <v>8</v>
      </c>
      <c r="C14" s="354"/>
      <c r="D14" s="79">
        <f>D15</f>
        <v>1200000</v>
      </c>
      <c r="E14" s="90">
        <f>E15</f>
        <v>1464000</v>
      </c>
      <c r="F14" s="80">
        <f t="shared" ref="F14:F28" si="1">E14-D14</f>
        <v>264000</v>
      </c>
      <c r="G14" s="349" t="s">
        <v>206</v>
      </c>
      <c r="H14" s="350"/>
      <c r="I14" s="350"/>
      <c r="J14" s="350"/>
      <c r="K14" s="350"/>
      <c r="L14" s="96">
        <f>L15</f>
        <v>1464000</v>
      </c>
    </row>
    <row r="15" spans="1:16" ht="16.5" customHeight="1" x14ac:dyDescent="0.3">
      <c r="A15" s="371"/>
      <c r="B15" s="370" t="s">
        <v>200</v>
      </c>
      <c r="C15" s="85" t="s">
        <v>9</v>
      </c>
      <c r="D15" s="81">
        <f>SUM(D16:D16)</f>
        <v>1200000</v>
      </c>
      <c r="E15" s="91">
        <f>SUM(E16:E17)</f>
        <v>1464000</v>
      </c>
      <c r="F15" s="82">
        <f t="shared" si="1"/>
        <v>264000</v>
      </c>
      <c r="G15" s="351" t="s">
        <v>207</v>
      </c>
      <c r="H15" s="352"/>
      <c r="I15" s="352"/>
      <c r="J15" s="352"/>
      <c r="K15" s="352"/>
      <c r="L15" s="95">
        <f>SUM(L16:L17)</f>
        <v>1464000</v>
      </c>
    </row>
    <row r="16" spans="1:16" ht="16.5" customHeight="1" x14ac:dyDescent="0.3">
      <c r="A16" s="371"/>
      <c r="B16" s="371"/>
      <c r="C16" s="340" t="s">
        <v>219</v>
      </c>
      <c r="D16" s="368">
        <v>1200000</v>
      </c>
      <c r="E16" s="346">
        <f>SUM(L16:L17)</f>
        <v>1464000</v>
      </c>
      <c r="F16" s="390">
        <f>E16-D16</f>
        <v>264000</v>
      </c>
      <c r="G16" s="272" t="s">
        <v>220</v>
      </c>
      <c r="H16" s="49" t="s">
        <v>614</v>
      </c>
      <c r="I16" s="271"/>
      <c r="J16" s="44" t="s">
        <v>615</v>
      </c>
      <c r="K16" s="44" t="s">
        <v>493</v>
      </c>
      <c r="L16" s="122">
        <v>864000</v>
      </c>
      <c r="P16" s="53"/>
    </row>
    <row r="17" spans="1:16" ht="16.5" customHeight="1" x14ac:dyDescent="0.3">
      <c r="A17" s="392"/>
      <c r="B17" s="392"/>
      <c r="C17" s="391"/>
      <c r="D17" s="379"/>
      <c r="E17" s="379"/>
      <c r="F17" s="379"/>
      <c r="G17" s="269" t="s">
        <v>612</v>
      </c>
      <c r="H17" s="50" t="s">
        <v>613</v>
      </c>
      <c r="I17" s="270"/>
      <c r="J17" s="62" t="s">
        <v>598</v>
      </c>
      <c r="K17" s="62" t="s">
        <v>121</v>
      </c>
      <c r="L17" s="120">
        <v>600000</v>
      </c>
      <c r="P17" s="53"/>
    </row>
    <row r="18" spans="1:16" ht="16.5" customHeight="1" x14ac:dyDescent="0.3">
      <c r="A18" s="358" t="s">
        <v>203</v>
      </c>
      <c r="B18" s="365" t="s">
        <v>201</v>
      </c>
      <c r="C18" s="365"/>
      <c r="D18" s="79">
        <f>D19</f>
        <v>0</v>
      </c>
      <c r="E18" s="90">
        <f>E19</f>
        <v>0</v>
      </c>
      <c r="F18" s="80">
        <f>E18-D18</f>
        <v>0</v>
      </c>
      <c r="G18" s="363" t="s">
        <v>209</v>
      </c>
      <c r="H18" s="364"/>
      <c r="I18" s="364"/>
      <c r="J18" s="364"/>
      <c r="K18" s="364"/>
      <c r="L18" s="96">
        <f>L19</f>
        <v>0</v>
      </c>
      <c r="P18" s="53"/>
    </row>
    <row r="19" spans="1:16" ht="16.5" customHeight="1" x14ac:dyDescent="0.3">
      <c r="A19" s="359"/>
      <c r="B19" s="358" t="s">
        <v>202</v>
      </c>
      <c r="C19" s="86" t="s">
        <v>274</v>
      </c>
      <c r="D19" s="81">
        <f>D20</f>
        <v>0</v>
      </c>
      <c r="E19" s="91">
        <f>E20</f>
        <v>0</v>
      </c>
      <c r="F19" s="82">
        <f>E19-D19</f>
        <v>0</v>
      </c>
      <c r="G19" s="361" t="s">
        <v>210</v>
      </c>
      <c r="H19" s="362"/>
      <c r="I19" s="362"/>
      <c r="J19" s="362"/>
      <c r="K19" s="362"/>
      <c r="L19" s="95">
        <f>L20</f>
        <v>0</v>
      </c>
      <c r="P19" s="53"/>
    </row>
    <row r="20" spans="1:16" ht="16.5" customHeight="1" x14ac:dyDescent="0.3">
      <c r="A20" s="360"/>
      <c r="B20" s="360"/>
      <c r="C20" s="65" t="s">
        <v>202</v>
      </c>
      <c r="D20" s="75">
        <v>0</v>
      </c>
      <c r="E20" s="92">
        <f>L20</f>
        <v>0</v>
      </c>
      <c r="F20" s="76">
        <f>E20-D20</f>
        <v>0</v>
      </c>
      <c r="G20" s="7" t="s">
        <v>208</v>
      </c>
      <c r="H20" s="19"/>
      <c r="I20" s="93"/>
      <c r="J20" s="22"/>
      <c r="K20" s="22"/>
      <c r="L20" s="94">
        <v>0</v>
      </c>
      <c r="P20" s="53"/>
    </row>
    <row r="21" spans="1:16" ht="16.5" customHeight="1" x14ac:dyDescent="0.3">
      <c r="A21" s="370" t="s">
        <v>115</v>
      </c>
      <c r="B21" s="386" t="s">
        <v>106</v>
      </c>
      <c r="C21" s="387"/>
      <c r="D21" s="83">
        <v>90589704</v>
      </c>
      <c r="E21" s="98">
        <f>E22</f>
        <v>118546272</v>
      </c>
      <c r="F21" s="84">
        <f>E21-D21</f>
        <v>27956568</v>
      </c>
      <c r="G21" s="363" t="s">
        <v>212</v>
      </c>
      <c r="H21" s="364"/>
      <c r="I21" s="364"/>
      <c r="J21" s="364"/>
      <c r="K21" s="364"/>
      <c r="L21" s="121">
        <f>L22</f>
        <v>118546272</v>
      </c>
      <c r="P21" s="52"/>
    </row>
    <row r="22" spans="1:16" ht="16.5" customHeight="1" x14ac:dyDescent="0.3">
      <c r="A22" s="371"/>
      <c r="B22" s="370" t="s">
        <v>115</v>
      </c>
      <c r="C22" s="87" t="s">
        <v>9</v>
      </c>
      <c r="D22" s="81">
        <v>90589704</v>
      </c>
      <c r="E22" s="91">
        <f>SUM(E23:E26)</f>
        <v>118546272</v>
      </c>
      <c r="F22" s="82">
        <f t="shared" ref="F22" si="2">E22-D22</f>
        <v>27956568</v>
      </c>
      <c r="G22" s="361" t="s">
        <v>211</v>
      </c>
      <c r="H22" s="362"/>
      <c r="I22" s="362"/>
      <c r="J22" s="362"/>
      <c r="K22" s="362"/>
      <c r="L22" s="95">
        <f>SUM(L23:L27)</f>
        <v>118546272</v>
      </c>
    </row>
    <row r="23" spans="1:16" ht="16.5" customHeight="1" x14ac:dyDescent="0.3">
      <c r="A23" s="371"/>
      <c r="B23" s="371"/>
      <c r="C23" s="373" t="s">
        <v>116</v>
      </c>
      <c r="D23" s="368">
        <v>64789704</v>
      </c>
      <c r="E23" s="346">
        <f>SUM(L23:L25)</f>
        <v>86386272</v>
      </c>
      <c r="F23" s="355">
        <f>E23-D23</f>
        <v>21596568</v>
      </c>
      <c r="G23" s="11" t="s">
        <v>117</v>
      </c>
      <c r="H23" s="48" t="s">
        <v>546</v>
      </c>
      <c r="I23" s="46"/>
      <c r="J23" s="46" t="s">
        <v>604</v>
      </c>
      <c r="K23" s="46" t="s">
        <v>120</v>
      </c>
      <c r="L23" s="122">
        <v>83452656</v>
      </c>
    </row>
    <row r="24" spans="1:16" ht="16.5" customHeight="1" x14ac:dyDescent="0.3">
      <c r="A24" s="371"/>
      <c r="B24" s="371"/>
      <c r="C24" s="374"/>
      <c r="D24" s="385"/>
      <c r="E24" s="347"/>
      <c r="F24" s="356"/>
      <c r="G24" s="12" t="s">
        <v>118</v>
      </c>
      <c r="H24" s="23" t="s">
        <v>506</v>
      </c>
      <c r="I24" s="44"/>
      <c r="J24" s="44" t="s">
        <v>604</v>
      </c>
      <c r="K24" s="44" t="s">
        <v>121</v>
      </c>
      <c r="L24" s="119">
        <v>973616</v>
      </c>
    </row>
    <row r="25" spans="1:16" ht="16.5" customHeight="1" x14ac:dyDescent="0.3">
      <c r="A25" s="371"/>
      <c r="B25" s="371"/>
      <c r="C25" s="375"/>
      <c r="D25" s="369"/>
      <c r="E25" s="348"/>
      <c r="F25" s="357"/>
      <c r="G25" s="16" t="s">
        <v>119</v>
      </c>
      <c r="H25" s="24" t="s">
        <v>507</v>
      </c>
      <c r="I25" s="62"/>
      <c r="J25" s="62" t="s">
        <v>608</v>
      </c>
      <c r="K25" s="62" t="s">
        <v>560</v>
      </c>
      <c r="L25" s="120">
        <v>1960000</v>
      </c>
    </row>
    <row r="26" spans="1:16" ht="16.5" customHeight="1" x14ac:dyDescent="0.3">
      <c r="A26" s="371"/>
      <c r="B26" s="371"/>
      <c r="C26" s="366" t="s">
        <v>186</v>
      </c>
      <c r="D26" s="368">
        <v>25800000</v>
      </c>
      <c r="E26" s="346">
        <f>SUM(L26:L27)</f>
        <v>32160000</v>
      </c>
      <c r="F26" s="355">
        <f>E26-D26</f>
        <v>6360000</v>
      </c>
      <c r="G26" s="245" t="s">
        <v>439</v>
      </c>
      <c r="H26" s="48" t="s">
        <v>603</v>
      </c>
      <c r="I26" s="46"/>
      <c r="J26" s="46" t="s">
        <v>441</v>
      </c>
      <c r="K26" s="46" t="s">
        <v>442</v>
      </c>
      <c r="L26" s="122">
        <v>12000000</v>
      </c>
    </row>
    <row r="27" spans="1:16" ht="16.5" customHeight="1" x14ac:dyDescent="0.3">
      <c r="A27" s="372"/>
      <c r="B27" s="372"/>
      <c r="C27" s="367"/>
      <c r="D27" s="369"/>
      <c r="E27" s="348"/>
      <c r="F27" s="357"/>
      <c r="G27" s="244" t="s">
        <v>440</v>
      </c>
      <c r="H27" s="23" t="s">
        <v>505</v>
      </c>
      <c r="I27" s="44"/>
      <c r="J27" s="44" t="s">
        <v>604</v>
      </c>
      <c r="K27" s="44" t="s">
        <v>442</v>
      </c>
      <c r="L27" s="120">
        <v>20160000</v>
      </c>
    </row>
    <row r="28" spans="1:16" ht="16.5" customHeight="1" x14ac:dyDescent="0.3">
      <c r="A28" s="358" t="s">
        <v>11</v>
      </c>
      <c r="B28" s="353" t="s">
        <v>8</v>
      </c>
      <c r="C28" s="354"/>
      <c r="D28" s="83">
        <f>D29</f>
        <v>960000</v>
      </c>
      <c r="E28" s="98">
        <f>E29</f>
        <v>960000</v>
      </c>
      <c r="F28" s="84">
        <f t="shared" si="1"/>
        <v>0</v>
      </c>
      <c r="G28" s="349" t="s">
        <v>214</v>
      </c>
      <c r="H28" s="350"/>
      <c r="I28" s="350"/>
      <c r="J28" s="350"/>
      <c r="K28" s="350"/>
      <c r="L28" s="121">
        <f>L29</f>
        <v>960000</v>
      </c>
    </row>
    <row r="29" spans="1:16" ht="16.5" customHeight="1" x14ac:dyDescent="0.3">
      <c r="A29" s="359"/>
      <c r="B29" s="358" t="s">
        <v>11</v>
      </c>
      <c r="C29" s="85" t="s">
        <v>9</v>
      </c>
      <c r="D29" s="81">
        <f>SUM(D30:D31)</f>
        <v>960000</v>
      </c>
      <c r="E29" s="91">
        <f>SUM(E30:E31)</f>
        <v>960000</v>
      </c>
      <c r="F29" s="82">
        <f>E29-D29</f>
        <v>0</v>
      </c>
      <c r="G29" s="351" t="s">
        <v>213</v>
      </c>
      <c r="H29" s="352"/>
      <c r="I29" s="352"/>
      <c r="J29" s="352"/>
      <c r="K29" s="352"/>
      <c r="L29" s="95">
        <f>SUM(L30:L31)</f>
        <v>960000</v>
      </c>
    </row>
    <row r="30" spans="1:16" ht="16.5" customHeight="1" x14ac:dyDescent="0.3">
      <c r="A30" s="359"/>
      <c r="B30" s="359"/>
      <c r="C30" s="97" t="s">
        <v>12</v>
      </c>
      <c r="D30" s="75">
        <v>360000</v>
      </c>
      <c r="E30" s="92">
        <f>L30</f>
        <v>360000</v>
      </c>
      <c r="F30" s="76">
        <f t="shared" ref="F30:F59" si="3">E30-D30</f>
        <v>0</v>
      </c>
      <c r="G30" s="4" t="s">
        <v>162</v>
      </c>
      <c r="H30" s="19" t="s">
        <v>437</v>
      </c>
      <c r="I30" s="21"/>
      <c r="J30" s="21"/>
      <c r="K30" s="21" t="s">
        <v>92</v>
      </c>
      <c r="L30" s="94">
        <v>360000</v>
      </c>
    </row>
    <row r="31" spans="1:16" ht="16.5" customHeight="1" x14ac:dyDescent="0.3">
      <c r="A31" s="360"/>
      <c r="B31" s="360"/>
      <c r="C31" s="97" t="s">
        <v>13</v>
      </c>
      <c r="D31" s="75">
        <v>600000</v>
      </c>
      <c r="E31" s="92">
        <f>L31</f>
        <v>600000</v>
      </c>
      <c r="F31" s="76">
        <f t="shared" si="3"/>
        <v>0</v>
      </c>
      <c r="G31" s="4" t="s">
        <v>14</v>
      </c>
      <c r="H31" s="19" t="s">
        <v>494</v>
      </c>
      <c r="I31" s="21"/>
      <c r="J31" s="21"/>
      <c r="K31" s="21" t="s">
        <v>92</v>
      </c>
      <c r="L31" s="94">
        <v>600000</v>
      </c>
    </row>
    <row r="32" spans="1:16" ht="16.5" customHeight="1" x14ac:dyDescent="0.3">
      <c r="A32" s="340" t="s">
        <v>221</v>
      </c>
      <c r="B32" s="353" t="s">
        <v>223</v>
      </c>
      <c r="C32" s="354"/>
      <c r="D32" s="79">
        <v>1411890080</v>
      </c>
      <c r="E32" s="90">
        <f>E33</f>
        <v>1402876770</v>
      </c>
      <c r="F32" s="80">
        <f>E32-D32</f>
        <v>-9013310</v>
      </c>
      <c r="G32" s="349" t="s">
        <v>248</v>
      </c>
      <c r="H32" s="350"/>
      <c r="I32" s="350"/>
      <c r="J32" s="350"/>
      <c r="K32" s="350"/>
      <c r="L32" s="125">
        <f>L33</f>
        <v>1402876770</v>
      </c>
    </row>
    <row r="33" spans="1:12" ht="16.5" customHeight="1" x14ac:dyDescent="0.3">
      <c r="A33" s="341"/>
      <c r="B33" s="340" t="s">
        <v>224</v>
      </c>
      <c r="C33" s="89" t="s">
        <v>225</v>
      </c>
      <c r="D33" s="81">
        <v>1411890080</v>
      </c>
      <c r="E33" s="91">
        <f>E34</f>
        <v>1402876770</v>
      </c>
      <c r="F33" s="82">
        <f>E33-D33</f>
        <v>-9013310</v>
      </c>
      <c r="G33" s="351" t="s">
        <v>247</v>
      </c>
      <c r="H33" s="352"/>
      <c r="I33" s="352"/>
      <c r="J33" s="352"/>
      <c r="K33" s="352"/>
      <c r="L33" s="126">
        <f>SUM(L34:L42)</f>
        <v>1402876770</v>
      </c>
    </row>
    <row r="34" spans="1:12" ht="16.5" customHeight="1" x14ac:dyDescent="0.3">
      <c r="A34" s="341"/>
      <c r="B34" s="341"/>
      <c r="C34" s="340" t="s">
        <v>222</v>
      </c>
      <c r="D34" s="343">
        <v>1411890080</v>
      </c>
      <c r="E34" s="346">
        <f>L33</f>
        <v>1402876770</v>
      </c>
      <c r="F34" s="355">
        <f>E34-D34</f>
        <v>-9013310</v>
      </c>
      <c r="G34" s="17" t="s">
        <v>226</v>
      </c>
      <c r="H34" s="25" t="s">
        <v>577</v>
      </c>
      <c r="I34" s="51" t="s">
        <v>235</v>
      </c>
      <c r="J34" s="51" t="s">
        <v>169</v>
      </c>
      <c r="K34" s="51" t="s">
        <v>241</v>
      </c>
      <c r="L34" s="122">
        <v>51973080</v>
      </c>
    </row>
    <row r="35" spans="1:12" ht="16.5" customHeight="1" x14ac:dyDescent="0.3">
      <c r="A35" s="341"/>
      <c r="B35" s="341"/>
      <c r="C35" s="341"/>
      <c r="D35" s="344"/>
      <c r="E35" s="347"/>
      <c r="F35" s="356"/>
      <c r="G35" s="6" t="s">
        <v>227</v>
      </c>
      <c r="H35" s="49" t="s">
        <v>578</v>
      </c>
      <c r="I35" s="45" t="s">
        <v>236</v>
      </c>
      <c r="J35" s="45" t="s">
        <v>596</v>
      </c>
      <c r="K35" s="45" t="s">
        <v>242</v>
      </c>
      <c r="L35" s="119">
        <v>58469715</v>
      </c>
    </row>
    <row r="36" spans="1:12" ht="16.5" customHeight="1" x14ac:dyDescent="0.3">
      <c r="A36" s="341"/>
      <c r="B36" s="341"/>
      <c r="C36" s="341"/>
      <c r="D36" s="344"/>
      <c r="E36" s="347"/>
      <c r="F36" s="356"/>
      <c r="G36" s="6" t="s">
        <v>228</v>
      </c>
      <c r="H36" s="49" t="s">
        <v>578</v>
      </c>
      <c r="I36" s="45" t="s">
        <v>237</v>
      </c>
      <c r="J36" s="249" t="s">
        <v>597</v>
      </c>
      <c r="K36" s="45" t="s">
        <v>243</v>
      </c>
      <c r="L36" s="119">
        <v>108277250</v>
      </c>
    </row>
    <row r="37" spans="1:12" ht="16.5" customHeight="1" x14ac:dyDescent="0.3">
      <c r="A37" s="341"/>
      <c r="B37" s="341"/>
      <c r="C37" s="341"/>
      <c r="D37" s="344"/>
      <c r="E37" s="347"/>
      <c r="F37" s="356"/>
      <c r="G37" s="262" t="s">
        <v>229</v>
      </c>
      <c r="H37" s="257" t="s">
        <v>579</v>
      </c>
      <c r="I37" s="258" t="s">
        <v>238</v>
      </c>
      <c r="J37" s="258" t="s">
        <v>607</v>
      </c>
      <c r="K37" s="45" t="s">
        <v>244</v>
      </c>
      <c r="L37" s="119">
        <v>128620160</v>
      </c>
    </row>
    <row r="38" spans="1:12" ht="16.5" customHeight="1" x14ac:dyDescent="0.3">
      <c r="A38" s="341"/>
      <c r="B38" s="341"/>
      <c r="C38" s="341"/>
      <c r="D38" s="344"/>
      <c r="E38" s="347"/>
      <c r="F38" s="356"/>
      <c r="G38" s="262" t="s">
        <v>230</v>
      </c>
      <c r="H38" s="257" t="s">
        <v>580</v>
      </c>
      <c r="I38" s="258" t="s">
        <v>239</v>
      </c>
      <c r="J38" s="258" t="s">
        <v>600</v>
      </c>
      <c r="K38" s="45" t="s">
        <v>245</v>
      </c>
      <c r="L38" s="119">
        <v>162784890</v>
      </c>
    </row>
    <row r="39" spans="1:12" ht="16.5" customHeight="1" x14ac:dyDescent="0.3">
      <c r="A39" s="341"/>
      <c r="B39" s="341"/>
      <c r="C39" s="341"/>
      <c r="D39" s="344"/>
      <c r="E39" s="347"/>
      <c r="F39" s="356"/>
      <c r="G39" s="262" t="s">
        <v>231</v>
      </c>
      <c r="H39" s="257" t="s">
        <v>581</v>
      </c>
      <c r="I39" s="258" t="s">
        <v>237</v>
      </c>
      <c r="J39" s="258" t="s">
        <v>590</v>
      </c>
      <c r="K39" s="45" t="s">
        <v>245</v>
      </c>
      <c r="L39" s="119">
        <v>160775200</v>
      </c>
    </row>
    <row r="40" spans="1:12" ht="16.5" customHeight="1" x14ac:dyDescent="0.3">
      <c r="A40" s="341"/>
      <c r="B40" s="341"/>
      <c r="C40" s="341"/>
      <c r="D40" s="344"/>
      <c r="E40" s="347"/>
      <c r="F40" s="356"/>
      <c r="G40" s="262" t="s">
        <v>232</v>
      </c>
      <c r="H40" s="257" t="s">
        <v>582</v>
      </c>
      <c r="I40" s="258" t="s">
        <v>235</v>
      </c>
      <c r="J40" s="258" t="s">
        <v>606</v>
      </c>
      <c r="K40" s="45" t="s">
        <v>245</v>
      </c>
      <c r="L40" s="119">
        <v>237197440</v>
      </c>
    </row>
    <row r="41" spans="1:12" ht="16.5" customHeight="1" x14ac:dyDescent="0.3">
      <c r="A41" s="341"/>
      <c r="B41" s="341"/>
      <c r="C41" s="341"/>
      <c r="D41" s="344"/>
      <c r="E41" s="347"/>
      <c r="F41" s="356"/>
      <c r="G41" s="262" t="s">
        <v>233</v>
      </c>
      <c r="H41" s="257" t="s">
        <v>582</v>
      </c>
      <c r="I41" s="258" t="s">
        <v>240</v>
      </c>
      <c r="J41" s="258" t="s">
        <v>605</v>
      </c>
      <c r="K41" s="45" t="s">
        <v>246</v>
      </c>
      <c r="L41" s="119">
        <v>216813285</v>
      </c>
    </row>
    <row r="42" spans="1:12" ht="16.5" customHeight="1" x14ac:dyDescent="0.3">
      <c r="A42" s="342"/>
      <c r="B42" s="342"/>
      <c r="C42" s="342"/>
      <c r="D42" s="345"/>
      <c r="E42" s="348"/>
      <c r="F42" s="357"/>
      <c r="G42" s="3" t="s">
        <v>234</v>
      </c>
      <c r="H42" s="50" t="s">
        <v>583</v>
      </c>
      <c r="I42" s="47" t="s">
        <v>237</v>
      </c>
      <c r="J42" s="250" t="s">
        <v>599</v>
      </c>
      <c r="K42" s="47" t="s">
        <v>245</v>
      </c>
      <c r="L42" s="120">
        <v>277965750</v>
      </c>
    </row>
    <row r="43" spans="1:12" ht="15.75" customHeight="1" x14ac:dyDescent="0.3">
      <c r="A43" s="358" t="s">
        <v>18</v>
      </c>
      <c r="B43" s="353" t="s">
        <v>8</v>
      </c>
      <c r="C43" s="354"/>
      <c r="D43" s="79">
        <f>D44</f>
        <v>20000000</v>
      </c>
      <c r="E43" s="90">
        <f>E44</f>
        <v>5000000</v>
      </c>
      <c r="F43" s="80">
        <f>E43-D43</f>
        <v>-15000000</v>
      </c>
      <c r="G43" s="349" t="s">
        <v>216</v>
      </c>
      <c r="H43" s="350"/>
      <c r="I43" s="350"/>
      <c r="J43" s="350"/>
      <c r="K43" s="350"/>
      <c r="L43" s="96">
        <f>L44</f>
        <v>5000000</v>
      </c>
    </row>
    <row r="44" spans="1:12" ht="15.75" customHeight="1" x14ac:dyDescent="0.3">
      <c r="A44" s="359"/>
      <c r="B44" s="358" t="s">
        <v>18</v>
      </c>
      <c r="C44" s="89" t="s">
        <v>9</v>
      </c>
      <c r="D44" s="81">
        <f>SUM(D45:D46)</f>
        <v>20000000</v>
      </c>
      <c r="E44" s="91">
        <f>SUM(E45:E46)</f>
        <v>5000000</v>
      </c>
      <c r="F44" s="82">
        <f t="shared" ref="F44:F46" si="4">E44-D44</f>
        <v>-15000000</v>
      </c>
      <c r="G44" s="351" t="s">
        <v>215</v>
      </c>
      <c r="H44" s="352"/>
      <c r="I44" s="352"/>
      <c r="J44" s="352"/>
      <c r="K44" s="352"/>
      <c r="L44" s="95">
        <f>SUM(L45:L46)</f>
        <v>5000000</v>
      </c>
    </row>
    <row r="45" spans="1:12" ht="15.75" customHeight="1" x14ac:dyDescent="0.3">
      <c r="A45" s="359"/>
      <c r="B45" s="359"/>
      <c r="C45" s="99" t="s">
        <v>249</v>
      </c>
      <c r="D45" s="100">
        <v>0</v>
      </c>
      <c r="E45" s="101">
        <f>L45</f>
        <v>0</v>
      </c>
      <c r="F45" s="102">
        <f>E45-D45</f>
        <v>0</v>
      </c>
      <c r="G45" s="104" t="s">
        <v>249</v>
      </c>
      <c r="H45" s="103"/>
      <c r="I45" s="103"/>
      <c r="J45" s="103"/>
      <c r="K45" s="103"/>
      <c r="L45" s="123">
        <v>0</v>
      </c>
    </row>
    <row r="46" spans="1:12" ht="15.75" customHeight="1" x14ac:dyDescent="0.3">
      <c r="A46" s="360"/>
      <c r="B46" s="360"/>
      <c r="C46" s="63" t="s">
        <v>19</v>
      </c>
      <c r="D46" s="75">
        <v>20000000</v>
      </c>
      <c r="E46" s="92">
        <f>L46</f>
        <v>5000000</v>
      </c>
      <c r="F46" s="76">
        <f t="shared" si="4"/>
        <v>-15000000</v>
      </c>
      <c r="G46" s="4" t="s">
        <v>250</v>
      </c>
      <c r="H46" s="19" t="s">
        <v>619</v>
      </c>
      <c r="I46" s="21"/>
      <c r="J46" s="21"/>
      <c r="K46" s="21" t="s">
        <v>144</v>
      </c>
      <c r="L46" s="94">
        <v>5000000</v>
      </c>
    </row>
    <row r="47" spans="1:12" ht="15.75" customHeight="1" x14ac:dyDescent="0.3">
      <c r="A47" s="358" t="s">
        <v>251</v>
      </c>
      <c r="B47" s="353" t="s">
        <v>201</v>
      </c>
      <c r="C47" s="354"/>
      <c r="D47" s="79">
        <f>D48</f>
        <v>0</v>
      </c>
      <c r="E47" s="90">
        <f>E48</f>
        <v>1766636</v>
      </c>
      <c r="F47" s="80">
        <f t="shared" ref="F47:F55" si="5">E47-D47</f>
        <v>1766636</v>
      </c>
      <c r="G47" s="349" t="s">
        <v>259</v>
      </c>
      <c r="H47" s="350"/>
      <c r="I47" s="350"/>
      <c r="J47" s="350"/>
      <c r="K47" s="350"/>
      <c r="L47" s="96">
        <f>L48</f>
        <v>1766636</v>
      </c>
    </row>
    <row r="48" spans="1:12" ht="15.75" customHeight="1" x14ac:dyDescent="0.3">
      <c r="A48" s="359"/>
      <c r="B48" s="358" t="s">
        <v>252</v>
      </c>
      <c r="C48" s="85" t="s">
        <v>253</v>
      </c>
      <c r="D48" s="81">
        <f>SUM(D49:D50)</f>
        <v>0</v>
      </c>
      <c r="E48" s="91">
        <f>SUM(E49:E50)</f>
        <v>1766636</v>
      </c>
      <c r="F48" s="82">
        <f t="shared" si="5"/>
        <v>1766636</v>
      </c>
      <c r="G48" s="351" t="s">
        <v>258</v>
      </c>
      <c r="H48" s="352"/>
      <c r="I48" s="352"/>
      <c r="J48" s="352"/>
      <c r="K48" s="352"/>
      <c r="L48" s="95">
        <f>SUM(L49:L50)</f>
        <v>1766636</v>
      </c>
    </row>
    <row r="49" spans="1:12" ht="15.75" customHeight="1" x14ac:dyDescent="0.3">
      <c r="A49" s="359"/>
      <c r="B49" s="359"/>
      <c r="C49" s="111" t="s">
        <v>254</v>
      </c>
      <c r="D49" s="105">
        <v>0</v>
      </c>
      <c r="E49" s="106">
        <f>L49</f>
        <v>0</v>
      </c>
      <c r="F49" s="107">
        <f t="shared" si="5"/>
        <v>0</v>
      </c>
      <c r="G49" s="108" t="s">
        <v>256</v>
      </c>
      <c r="H49" s="109"/>
      <c r="I49" s="110"/>
      <c r="J49" s="110"/>
      <c r="K49" s="110"/>
      <c r="L49" s="124">
        <v>0</v>
      </c>
    </row>
    <row r="50" spans="1:12" ht="15.75" customHeight="1" x14ac:dyDescent="0.3">
      <c r="A50" s="360"/>
      <c r="B50" s="360"/>
      <c r="C50" s="112" t="s">
        <v>255</v>
      </c>
      <c r="D50" s="75">
        <v>0</v>
      </c>
      <c r="E50" s="92">
        <f>L50</f>
        <v>1766636</v>
      </c>
      <c r="F50" s="76">
        <f t="shared" si="5"/>
        <v>1766636</v>
      </c>
      <c r="G50" s="4" t="s">
        <v>257</v>
      </c>
      <c r="H50" s="19"/>
      <c r="I50" s="21"/>
      <c r="J50" s="21"/>
      <c r="K50" s="21"/>
      <c r="L50" s="94">
        <v>1766636</v>
      </c>
    </row>
    <row r="51" spans="1:12" ht="15.75" customHeight="1" x14ac:dyDescent="0.3">
      <c r="A51" s="358" t="s">
        <v>265</v>
      </c>
      <c r="B51" s="353" t="s">
        <v>260</v>
      </c>
      <c r="C51" s="354"/>
      <c r="D51" s="79">
        <f>D52</f>
        <v>0</v>
      </c>
      <c r="E51" s="90">
        <f>E52</f>
        <v>17102141</v>
      </c>
      <c r="F51" s="80">
        <f t="shared" si="5"/>
        <v>17102141</v>
      </c>
      <c r="G51" s="349" t="s">
        <v>270</v>
      </c>
      <c r="H51" s="350"/>
      <c r="I51" s="350"/>
      <c r="J51" s="350"/>
      <c r="K51" s="350"/>
      <c r="L51" s="96">
        <f>L52</f>
        <v>17102141</v>
      </c>
    </row>
    <row r="52" spans="1:12" ht="15.75" customHeight="1" x14ac:dyDescent="0.3">
      <c r="A52" s="359"/>
      <c r="B52" s="358" t="s">
        <v>264</v>
      </c>
      <c r="C52" s="113" t="s">
        <v>273</v>
      </c>
      <c r="D52" s="81">
        <f>SUM(D53:D55)</f>
        <v>0</v>
      </c>
      <c r="E52" s="91">
        <f>SUM(E53:E55)</f>
        <v>17102141</v>
      </c>
      <c r="F52" s="82">
        <f t="shared" si="5"/>
        <v>17102141</v>
      </c>
      <c r="G52" s="351" t="s">
        <v>269</v>
      </c>
      <c r="H52" s="352"/>
      <c r="I52" s="352"/>
      <c r="J52" s="352"/>
      <c r="K52" s="352"/>
      <c r="L52" s="95">
        <f>SUM(L53:L55)</f>
        <v>17102141</v>
      </c>
    </row>
    <row r="53" spans="1:12" ht="15.75" customHeight="1" x14ac:dyDescent="0.3">
      <c r="A53" s="359"/>
      <c r="B53" s="359"/>
      <c r="C53" s="112" t="s">
        <v>261</v>
      </c>
      <c r="D53" s="75">
        <v>0</v>
      </c>
      <c r="E53" s="92">
        <f>L53</f>
        <v>17102141</v>
      </c>
      <c r="F53" s="76">
        <f t="shared" si="5"/>
        <v>17102141</v>
      </c>
      <c r="G53" s="4" t="s">
        <v>266</v>
      </c>
      <c r="H53" s="19"/>
      <c r="I53" s="21"/>
      <c r="J53" s="21"/>
      <c r="K53" s="21"/>
      <c r="L53" s="94">
        <v>17102141</v>
      </c>
    </row>
    <row r="54" spans="1:12" ht="15.75" customHeight="1" x14ac:dyDescent="0.3">
      <c r="A54" s="359"/>
      <c r="B54" s="359"/>
      <c r="C54" s="112" t="s">
        <v>262</v>
      </c>
      <c r="D54" s="75">
        <v>0</v>
      </c>
      <c r="E54" s="92">
        <f>L54</f>
        <v>0</v>
      </c>
      <c r="F54" s="76">
        <f t="shared" si="5"/>
        <v>0</v>
      </c>
      <c r="G54" s="4" t="s">
        <v>267</v>
      </c>
      <c r="H54" s="19"/>
      <c r="I54" s="21"/>
      <c r="J54" s="21"/>
      <c r="K54" s="21"/>
      <c r="L54" s="94">
        <v>0</v>
      </c>
    </row>
    <row r="55" spans="1:12" ht="15.75" customHeight="1" x14ac:dyDescent="0.3">
      <c r="A55" s="360"/>
      <c r="B55" s="360"/>
      <c r="C55" s="112" t="s">
        <v>263</v>
      </c>
      <c r="D55" s="75">
        <v>0</v>
      </c>
      <c r="E55" s="92">
        <f>L55</f>
        <v>0</v>
      </c>
      <c r="F55" s="76">
        <f t="shared" si="5"/>
        <v>0</v>
      </c>
      <c r="G55" s="4" t="s">
        <v>268</v>
      </c>
      <c r="H55" s="19"/>
      <c r="I55" s="21"/>
      <c r="J55" s="21"/>
      <c r="K55" s="21"/>
      <c r="L55" s="94">
        <v>0</v>
      </c>
    </row>
    <row r="56" spans="1:12" ht="15.75" customHeight="1" x14ac:dyDescent="0.3">
      <c r="A56" s="358" t="s">
        <v>15</v>
      </c>
      <c r="B56" s="353" t="s">
        <v>8</v>
      </c>
      <c r="C56" s="354"/>
      <c r="D56" s="79">
        <v>43220296</v>
      </c>
      <c r="E56" s="90">
        <f>E57</f>
        <v>79994737</v>
      </c>
      <c r="F56" s="80">
        <f t="shared" si="3"/>
        <v>36774441</v>
      </c>
      <c r="G56" s="349" t="s">
        <v>218</v>
      </c>
      <c r="H56" s="350"/>
      <c r="I56" s="350"/>
      <c r="J56" s="350"/>
      <c r="K56" s="350"/>
      <c r="L56" s="96">
        <f>L57</f>
        <v>79994737</v>
      </c>
    </row>
    <row r="57" spans="1:12" ht="15.75" customHeight="1" x14ac:dyDescent="0.3">
      <c r="A57" s="359"/>
      <c r="B57" s="358" t="s">
        <v>15</v>
      </c>
      <c r="C57" s="85" t="s">
        <v>9</v>
      </c>
      <c r="D57" s="81">
        <v>43220296</v>
      </c>
      <c r="E57" s="91">
        <f>SUM(E58:E59:E60:E61)</f>
        <v>79994737</v>
      </c>
      <c r="F57" s="82">
        <f t="shared" si="3"/>
        <v>36774441</v>
      </c>
      <c r="G57" s="351" t="s">
        <v>217</v>
      </c>
      <c r="H57" s="352"/>
      <c r="I57" s="352"/>
      <c r="J57" s="352"/>
      <c r="K57" s="352"/>
      <c r="L57" s="95">
        <f>SUM(L58:L61)</f>
        <v>79994737</v>
      </c>
    </row>
    <row r="58" spans="1:12" ht="15.75" customHeight="1" x14ac:dyDescent="0.3">
      <c r="A58" s="359"/>
      <c r="B58" s="359"/>
      <c r="C58" s="70" t="s">
        <v>271</v>
      </c>
      <c r="D58" s="100">
        <v>0</v>
      </c>
      <c r="E58" s="101">
        <f>L58</f>
        <v>0</v>
      </c>
      <c r="F58" s="102">
        <v>0</v>
      </c>
      <c r="G58" s="104" t="s">
        <v>272</v>
      </c>
      <c r="H58" s="103"/>
      <c r="I58" s="103"/>
      <c r="J58" s="103"/>
      <c r="K58" s="103"/>
      <c r="L58" s="123">
        <v>0</v>
      </c>
    </row>
    <row r="59" spans="1:12" ht="15.75" customHeight="1" x14ac:dyDescent="0.3">
      <c r="A59" s="359"/>
      <c r="B59" s="359"/>
      <c r="C59" s="97" t="s">
        <v>16</v>
      </c>
      <c r="D59" s="75">
        <v>20296</v>
      </c>
      <c r="E59" s="92">
        <f>L59</f>
        <v>26737</v>
      </c>
      <c r="F59" s="76">
        <f t="shared" si="3"/>
        <v>6441</v>
      </c>
      <c r="G59" s="4" t="s">
        <v>373</v>
      </c>
      <c r="H59" s="19"/>
      <c r="I59" s="21"/>
      <c r="J59" s="21"/>
      <c r="K59" s="21"/>
      <c r="L59" s="94">
        <v>26737</v>
      </c>
    </row>
    <row r="60" spans="1:12" ht="15.75" customHeight="1" x14ac:dyDescent="0.3">
      <c r="A60" s="359"/>
      <c r="B60" s="359"/>
      <c r="C60" s="358" t="s">
        <v>17</v>
      </c>
      <c r="D60" s="368">
        <v>43200000</v>
      </c>
      <c r="E60" s="346">
        <f>SUM(L60:L61)</f>
        <v>79968000</v>
      </c>
      <c r="F60" s="355">
        <f>E60-D60</f>
        <v>36768000</v>
      </c>
      <c r="G60" s="4" t="s">
        <v>591</v>
      </c>
      <c r="H60" s="19" t="s">
        <v>616</v>
      </c>
      <c r="I60" s="21"/>
      <c r="J60" s="21" t="s">
        <v>592</v>
      </c>
      <c r="K60" s="21" t="s">
        <v>92</v>
      </c>
      <c r="L60" s="94">
        <v>768000</v>
      </c>
    </row>
    <row r="61" spans="1:12" ht="15.75" customHeight="1" x14ac:dyDescent="0.3">
      <c r="A61" s="360"/>
      <c r="B61" s="360"/>
      <c r="C61" s="389"/>
      <c r="D61" s="379"/>
      <c r="E61" s="379"/>
      <c r="F61" s="379"/>
      <c r="G61" s="4" t="s">
        <v>374</v>
      </c>
      <c r="H61" s="19" t="s">
        <v>601</v>
      </c>
      <c r="I61" s="21"/>
      <c r="J61" s="21" t="s">
        <v>540</v>
      </c>
      <c r="K61" s="21" t="s">
        <v>92</v>
      </c>
      <c r="L61" s="94">
        <v>79200000</v>
      </c>
    </row>
  </sheetData>
  <mergeCells count="80">
    <mergeCell ref="F16:F17"/>
    <mergeCell ref="C16:C17"/>
    <mergeCell ref="B15:B17"/>
    <mergeCell ref="A14:A17"/>
    <mergeCell ref="E7:E13"/>
    <mergeCell ref="F7:F13"/>
    <mergeCell ref="D7:D13"/>
    <mergeCell ref="C7:C13"/>
    <mergeCell ref="E60:E61"/>
    <mergeCell ref="D60:D61"/>
    <mergeCell ref="C60:C61"/>
    <mergeCell ref="F60:F61"/>
    <mergeCell ref="B57:B61"/>
    <mergeCell ref="A56:A61"/>
    <mergeCell ref="A43:A46"/>
    <mergeCell ref="B44:B46"/>
    <mergeCell ref="B43:C43"/>
    <mergeCell ref="A47:A50"/>
    <mergeCell ref="A51:A55"/>
    <mergeCell ref="F2:F3"/>
    <mergeCell ref="G2:L3"/>
    <mergeCell ref="A4:C4"/>
    <mergeCell ref="B56:C56"/>
    <mergeCell ref="D23:D25"/>
    <mergeCell ref="E23:E25"/>
    <mergeCell ref="F23:F25"/>
    <mergeCell ref="B21:C21"/>
    <mergeCell ref="B14:C14"/>
    <mergeCell ref="A28:A31"/>
    <mergeCell ref="B29:B31"/>
    <mergeCell ref="A18:A20"/>
    <mergeCell ref="A21:A27"/>
    <mergeCell ref="A2:C2"/>
    <mergeCell ref="E2:E3"/>
    <mergeCell ref="D2:D3"/>
    <mergeCell ref="B5:C5"/>
    <mergeCell ref="A5:A13"/>
    <mergeCell ref="B6:B13"/>
    <mergeCell ref="E16:E17"/>
    <mergeCell ref="D16:D17"/>
    <mergeCell ref="G15:K15"/>
    <mergeCell ref="G6:K6"/>
    <mergeCell ref="G5:K5"/>
    <mergeCell ref="G14:K14"/>
    <mergeCell ref="G19:K19"/>
    <mergeCell ref="G18:K18"/>
    <mergeCell ref="G22:K22"/>
    <mergeCell ref="G21:K21"/>
    <mergeCell ref="G29:K29"/>
    <mergeCell ref="G28:K28"/>
    <mergeCell ref="B18:C18"/>
    <mergeCell ref="B28:C28"/>
    <mergeCell ref="C26:C27"/>
    <mergeCell ref="D26:D27"/>
    <mergeCell ref="E26:E27"/>
    <mergeCell ref="F26:F27"/>
    <mergeCell ref="B22:B27"/>
    <mergeCell ref="C23:C25"/>
    <mergeCell ref="B19:B20"/>
    <mergeCell ref="G43:K43"/>
    <mergeCell ref="G44:K44"/>
    <mergeCell ref="G56:K56"/>
    <mergeCell ref="G57:K57"/>
    <mergeCell ref="B32:C32"/>
    <mergeCell ref="F34:F42"/>
    <mergeCell ref="G33:K33"/>
    <mergeCell ref="G32:K32"/>
    <mergeCell ref="B47:C47"/>
    <mergeCell ref="B48:B50"/>
    <mergeCell ref="G48:K48"/>
    <mergeCell ref="G47:K47"/>
    <mergeCell ref="B51:C51"/>
    <mergeCell ref="B52:B55"/>
    <mergeCell ref="G52:K52"/>
    <mergeCell ref="G51:K51"/>
    <mergeCell ref="A32:A42"/>
    <mergeCell ref="B33:B42"/>
    <mergeCell ref="C34:C42"/>
    <mergeCell ref="D34:D42"/>
    <mergeCell ref="E34:E42"/>
  </mergeCells>
  <phoneticPr fontId="1" type="noConversion"/>
  <pageMargins left="0.51181102362204722" right="0.51181102362204722" top="0.74803149606299213" bottom="0.43307086614173229" header="0.35433070866141736" footer="0.19685039370078741"/>
  <pageSetup paperSize="9" scale="90" orientation="landscape" verticalDpi="360" r:id="rId1"/>
  <headerFooter>
    <oddHeader>&amp;C&amp;20 2017년 한마음노인건강센터 세입예산서</oddHeader>
    <oddFooter>&amp;C&amp;P&amp;R한마음노인건강센터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view="pageBreakPreview" topLeftCell="A64" zoomScaleNormal="115" zoomScaleSheetLayoutView="100" workbookViewId="0">
      <selection activeCell="D86" sqref="D86:D89"/>
    </sheetView>
  </sheetViews>
  <sheetFormatPr defaultRowHeight="16.5" x14ac:dyDescent="0.3"/>
  <cols>
    <col min="1" max="1" width="9.125" customWidth="1"/>
    <col min="2" max="3" width="10.75" customWidth="1"/>
    <col min="4" max="6" width="13.25" customWidth="1"/>
    <col min="7" max="7" width="16.375" customWidth="1"/>
    <col min="8" max="8" width="14.25" customWidth="1"/>
    <col min="9" max="9" width="7.125" customWidth="1"/>
    <col min="10" max="10" width="8.5" customWidth="1"/>
    <col min="11" max="11" width="11.125" customWidth="1"/>
    <col min="13" max="13" width="13.625" customWidth="1"/>
  </cols>
  <sheetData>
    <row r="1" spans="1:13" x14ac:dyDescent="0.3">
      <c r="K1" s="2" t="s">
        <v>276</v>
      </c>
    </row>
    <row r="2" spans="1:13" ht="15" customHeight="1" x14ac:dyDescent="0.3">
      <c r="A2" s="423" t="s">
        <v>0</v>
      </c>
      <c r="B2" s="424"/>
      <c r="C2" s="425"/>
      <c r="D2" s="406" t="s">
        <v>635</v>
      </c>
      <c r="E2" s="406" t="s">
        <v>634</v>
      </c>
      <c r="F2" s="406" t="s">
        <v>4</v>
      </c>
      <c r="G2" s="393" t="s">
        <v>5</v>
      </c>
      <c r="H2" s="394"/>
      <c r="I2" s="394"/>
      <c r="J2" s="394"/>
      <c r="K2" s="395"/>
    </row>
    <row r="3" spans="1:13" ht="15" customHeight="1" x14ac:dyDescent="0.3">
      <c r="A3" s="71" t="s">
        <v>1</v>
      </c>
      <c r="B3" s="71" t="s">
        <v>2</v>
      </c>
      <c r="C3" s="71" t="s">
        <v>3</v>
      </c>
      <c r="D3" s="407"/>
      <c r="E3" s="407"/>
      <c r="F3" s="407"/>
      <c r="G3" s="396"/>
      <c r="H3" s="397"/>
      <c r="I3" s="397"/>
      <c r="J3" s="397"/>
      <c r="K3" s="398"/>
    </row>
    <row r="4" spans="1:13" ht="21.75" customHeight="1" x14ac:dyDescent="0.3">
      <c r="A4" s="408" t="s">
        <v>275</v>
      </c>
      <c r="B4" s="409"/>
      <c r="C4" s="410"/>
      <c r="D4" s="76">
        <v>1861439800</v>
      </c>
      <c r="E4" s="246">
        <f>E5+E80+E90+E107+E110+E113+E117+E122+E126+E129</f>
        <v>1887266436</v>
      </c>
      <c r="F4" s="76">
        <f>E4-D4</f>
        <v>25826636</v>
      </c>
      <c r="G4" s="227"/>
      <c r="H4" s="228"/>
      <c r="I4" s="228"/>
      <c r="J4" s="228"/>
      <c r="K4" s="63"/>
    </row>
    <row r="5" spans="1:13" ht="15.75" customHeight="1" x14ac:dyDescent="0.3">
      <c r="A5" s="370" t="s">
        <v>20</v>
      </c>
      <c r="B5" s="353" t="s">
        <v>8</v>
      </c>
      <c r="C5" s="354"/>
      <c r="D5" s="80">
        <v>1586888800</v>
      </c>
      <c r="E5" s="128">
        <f>E6+E37+E44</f>
        <v>1590515436</v>
      </c>
      <c r="F5" s="80">
        <f>E5-D5</f>
        <v>3626636</v>
      </c>
      <c r="G5" s="353" t="s">
        <v>278</v>
      </c>
      <c r="H5" s="378"/>
      <c r="I5" s="378"/>
      <c r="J5" s="378"/>
      <c r="K5" s="223">
        <f>K6+K37+K44</f>
        <v>1590515436</v>
      </c>
    </row>
    <row r="6" spans="1:13" ht="15.75" customHeight="1" x14ac:dyDescent="0.3">
      <c r="A6" s="371"/>
      <c r="B6" s="370" t="s">
        <v>21</v>
      </c>
      <c r="C6" s="89" t="s">
        <v>9</v>
      </c>
      <c r="D6" s="82">
        <v>1409490800</v>
      </c>
      <c r="E6" s="129">
        <f>SUM(E7:E36)</f>
        <v>1465150800</v>
      </c>
      <c r="F6" s="82">
        <f>E6-D6</f>
        <v>55660000</v>
      </c>
      <c r="G6" s="376" t="s">
        <v>277</v>
      </c>
      <c r="H6" s="377"/>
      <c r="I6" s="377"/>
      <c r="J6" s="377"/>
      <c r="K6" s="224">
        <f>SUM(K7:K36)</f>
        <v>1465150800</v>
      </c>
    </row>
    <row r="7" spans="1:13" ht="15" customHeight="1" x14ac:dyDescent="0.3">
      <c r="A7" s="371"/>
      <c r="B7" s="371"/>
      <c r="C7" s="411" t="s">
        <v>22</v>
      </c>
      <c r="D7" s="355">
        <v>1191883560</v>
      </c>
      <c r="E7" s="403">
        <f>SUM(K7:K25)</f>
        <v>1244683560</v>
      </c>
      <c r="F7" s="355">
        <f>E7-D7</f>
        <v>52800000</v>
      </c>
      <c r="G7" s="8" t="s">
        <v>23</v>
      </c>
      <c r="H7" s="48" t="s">
        <v>595</v>
      </c>
      <c r="I7" s="48" t="s">
        <v>93</v>
      </c>
      <c r="J7" s="48" t="s">
        <v>92</v>
      </c>
      <c r="K7" s="225">
        <v>123693600</v>
      </c>
      <c r="M7" s="23"/>
    </row>
    <row r="8" spans="1:13" ht="15" customHeight="1" x14ac:dyDescent="0.3">
      <c r="A8" s="371"/>
      <c r="B8" s="371"/>
      <c r="C8" s="412"/>
      <c r="D8" s="356"/>
      <c r="E8" s="404"/>
      <c r="F8" s="356"/>
      <c r="G8" s="9" t="s">
        <v>443</v>
      </c>
      <c r="H8" s="23" t="s">
        <v>594</v>
      </c>
      <c r="I8" s="23" t="s">
        <v>444</v>
      </c>
      <c r="J8" s="23" t="s">
        <v>445</v>
      </c>
      <c r="K8" s="226">
        <v>60873600</v>
      </c>
      <c r="M8" s="23"/>
    </row>
    <row r="9" spans="1:13" ht="15" customHeight="1" x14ac:dyDescent="0.3">
      <c r="A9" s="371"/>
      <c r="B9" s="371"/>
      <c r="C9" s="412"/>
      <c r="D9" s="356"/>
      <c r="E9" s="404"/>
      <c r="F9" s="356"/>
      <c r="G9" s="9" t="s">
        <v>24</v>
      </c>
      <c r="H9" s="23" t="s">
        <v>534</v>
      </c>
      <c r="I9" s="23" t="s">
        <v>93</v>
      </c>
      <c r="J9" s="23" t="s">
        <v>92</v>
      </c>
      <c r="K9" s="226">
        <v>30000000</v>
      </c>
      <c r="M9" s="23"/>
    </row>
    <row r="10" spans="1:13" ht="15" customHeight="1" x14ac:dyDescent="0.3">
      <c r="A10" s="371"/>
      <c r="B10" s="371"/>
      <c r="C10" s="412"/>
      <c r="D10" s="356"/>
      <c r="E10" s="404"/>
      <c r="F10" s="356"/>
      <c r="G10" s="9" t="s">
        <v>122</v>
      </c>
      <c r="H10" s="23" t="s">
        <v>446</v>
      </c>
      <c r="I10" s="23" t="s">
        <v>93</v>
      </c>
      <c r="J10" s="23" t="s">
        <v>92</v>
      </c>
      <c r="K10" s="226">
        <v>60720000</v>
      </c>
      <c r="M10" s="23"/>
    </row>
    <row r="11" spans="1:13" ht="15" customHeight="1" x14ac:dyDescent="0.3">
      <c r="A11" s="371"/>
      <c r="B11" s="371"/>
      <c r="C11" s="412"/>
      <c r="D11" s="356"/>
      <c r="E11" s="404"/>
      <c r="F11" s="356"/>
      <c r="G11" s="9" t="s">
        <v>123</v>
      </c>
      <c r="H11" s="23" t="s">
        <v>513</v>
      </c>
      <c r="I11" s="23" t="s">
        <v>93</v>
      </c>
      <c r="J11" s="23" t="s">
        <v>92</v>
      </c>
      <c r="K11" s="226">
        <v>35613600</v>
      </c>
      <c r="M11" s="23"/>
    </row>
    <row r="12" spans="1:13" ht="15" customHeight="1" x14ac:dyDescent="0.3">
      <c r="A12" s="371"/>
      <c r="B12" s="371"/>
      <c r="C12" s="412"/>
      <c r="D12" s="356"/>
      <c r="E12" s="404"/>
      <c r="F12" s="356"/>
      <c r="G12" s="9" t="s">
        <v>163</v>
      </c>
      <c r="H12" s="23" t="s">
        <v>514</v>
      </c>
      <c r="I12" s="23" t="s">
        <v>93</v>
      </c>
      <c r="J12" s="23" t="s">
        <v>92</v>
      </c>
      <c r="K12" s="226">
        <v>25053600</v>
      </c>
      <c r="M12" s="23"/>
    </row>
    <row r="13" spans="1:13" ht="15" customHeight="1" x14ac:dyDescent="0.3">
      <c r="A13" s="371"/>
      <c r="B13" s="371"/>
      <c r="C13" s="412"/>
      <c r="D13" s="356"/>
      <c r="E13" s="404"/>
      <c r="F13" s="356"/>
      <c r="G13" s="9" t="s">
        <v>25</v>
      </c>
      <c r="H13" s="23" t="s">
        <v>515</v>
      </c>
      <c r="I13" s="23" t="s">
        <v>93</v>
      </c>
      <c r="J13" s="23" t="s">
        <v>92</v>
      </c>
      <c r="K13" s="226">
        <v>29373600</v>
      </c>
      <c r="M13" s="23"/>
    </row>
    <row r="14" spans="1:13" ht="15" customHeight="1" x14ac:dyDescent="0.3">
      <c r="A14" s="371"/>
      <c r="B14" s="371"/>
      <c r="C14" s="412"/>
      <c r="D14" s="356"/>
      <c r="E14" s="404"/>
      <c r="F14" s="356"/>
      <c r="G14" s="9" t="s">
        <v>26</v>
      </c>
      <c r="H14" s="23" t="s">
        <v>516</v>
      </c>
      <c r="I14" s="23" t="s">
        <v>93</v>
      </c>
      <c r="J14" s="23" t="s">
        <v>92</v>
      </c>
      <c r="K14" s="226">
        <v>20793600</v>
      </c>
      <c r="M14" s="23"/>
    </row>
    <row r="15" spans="1:13" ht="15" customHeight="1" x14ac:dyDescent="0.3">
      <c r="A15" s="371"/>
      <c r="B15" s="371"/>
      <c r="C15" s="412"/>
      <c r="D15" s="356"/>
      <c r="E15" s="404"/>
      <c r="F15" s="356"/>
      <c r="G15" s="9" t="s">
        <v>27</v>
      </c>
      <c r="H15" s="23" t="s">
        <v>517</v>
      </c>
      <c r="I15" s="23" t="s">
        <v>93</v>
      </c>
      <c r="J15" s="23" t="s">
        <v>92</v>
      </c>
      <c r="K15" s="226">
        <v>20913600</v>
      </c>
      <c r="M15" s="23"/>
    </row>
    <row r="16" spans="1:13" ht="15" customHeight="1" x14ac:dyDescent="0.3">
      <c r="A16" s="371"/>
      <c r="B16" s="371"/>
      <c r="C16" s="412"/>
      <c r="D16" s="356"/>
      <c r="E16" s="404"/>
      <c r="F16" s="356"/>
      <c r="G16" s="9" t="s">
        <v>164</v>
      </c>
      <c r="H16" s="23" t="s">
        <v>518</v>
      </c>
      <c r="I16" s="23" t="s">
        <v>165</v>
      </c>
      <c r="J16" s="23" t="s">
        <v>166</v>
      </c>
      <c r="K16" s="226">
        <v>28353600</v>
      </c>
      <c r="M16" s="23"/>
    </row>
    <row r="17" spans="1:13" ht="15" customHeight="1" x14ac:dyDescent="0.3">
      <c r="A17" s="371"/>
      <c r="B17" s="371"/>
      <c r="C17" s="412"/>
      <c r="D17" s="356"/>
      <c r="E17" s="404"/>
      <c r="F17" s="356"/>
      <c r="G17" s="9" t="s">
        <v>168</v>
      </c>
      <c r="H17" s="23" t="s">
        <v>519</v>
      </c>
      <c r="I17" s="23" t="s">
        <v>165</v>
      </c>
      <c r="J17" s="23" t="s">
        <v>166</v>
      </c>
      <c r="K17" s="226">
        <v>21813600</v>
      </c>
      <c r="M17" s="23"/>
    </row>
    <row r="18" spans="1:13" ht="15" customHeight="1" x14ac:dyDescent="0.3">
      <c r="A18" s="371"/>
      <c r="B18" s="371"/>
      <c r="C18" s="412"/>
      <c r="D18" s="356"/>
      <c r="E18" s="404"/>
      <c r="F18" s="356"/>
      <c r="G18" s="9" t="s">
        <v>153</v>
      </c>
      <c r="H18" s="23" t="s">
        <v>520</v>
      </c>
      <c r="I18" s="23" t="s">
        <v>167</v>
      </c>
      <c r="J18" s="23" t="s">
        <v>92</v>
      </c>
      <c r="K18" s="226">
        <v>21033600</v>
      </c>
      <c r="M18" s="23"/>
    </row>
    <row r="19" spans="1:13" ht="15" customHeight="1" x14ac:dyDescent="0.3">
      <c r="A19" s="371"/>
      <c r="B19" s="371"/>
      <c r="C19" s="412"/>
      <c r="D19" s="356"/>
      <c r="E19" s="404"/>
      <c r="F19" s="356"/>
      <c r="G19" s="9" t="s">
        <v>448</v>
      </c>
      <c r="H19" s="23" t="s">
        <v>541</v>
      </c>
      <c r="I19" s="23" t="s">
        <v>444</v>
      </c>
      <c r="J19" s="23" t="s">
        <v>449</v>
      </c>
      <c r="K19" s="226">
        <v>20350560</v>
      </c>
      <c r="M19" s="23"/>
    </row>
    <row r="20" spans="1:13" ht="15" customHeight="1" x14ac:dyDescent="0.3">
      <c r="A20" s="371"/>
      <c r="B20" s="371"/>
      <c r="C20" s="412"/>
      <c r="D20" s="356"/>
      <c r="E20" s="404"/>
      <c r="F20" s="356"/>
      <c r="G20" s="9" t="s">
        <v>28</v>
      </c>
      <c r="H20" s="23" t="s">
        <v>521</v>
      </c>
      <c r="I20" s="23" t="s">
        <v>447</v>
      </c>
      <c r="J20" s="23" t="s">
        <v>92</v>
      </c>
      <c r="K20" s="226">
        <v>39141120</v>
      </c>
      <c r="M20" s="23"/>
    </row>
    <row r="21" spans="1:13" ht="15" customHeight="1" x14ac:dyDescent="0.3">
      <c r="A21" s="371"/>
      <c r="B21" s="371"/>
      <c r="C21" s="412"/>
      <c r="D21" s="356"/>
      <c r="E21" s="404"/>
      <c r="F21" s="356"/>
      <c r="G21" s="9" t="s">
        <v>512</v>
      </c>
      <c r="H21" s="23" t="s">
        <v>584</v>
      </c>
      <c r="I21" s="23" t="s">
        <v>93</v>
      </c>
      <c r="J21" s="23" t="s">
        <v>92</v>
      </c>
      <c r="K21" s="226">
        <v>24486000</v>
      </c>
      <c r="M21" s="23"/>
    </row>
    <row r="22" spans="1:13" ht="15" customHeight="1" x14ac:dyDescent="0.3">
      <c r="A22" s="371"/>
      <c r="B22" s="371"/>
      <c r="C22" s="412"/>
      <c r="D22" s="356"/>
      <c r="E22" s="404"/>
      <c r="F22" s="356"/>
      <c r="G22" s="9" t="s">
        <v>156</v>
      </c>
      <c r="H22" s="23" t="s">
        <v>522</v>
      </c>
      <c r="I22" s="23" t="s">
        <v>450</v>
      </c>
      <c r="J22" s="23" t="s">
        <v>92</v>
      </c>
      <c r="K22" s="226">
        <v>84575520</v>
      </c>
      <c r="M22" s="23"/>
    </row>
    <row r="23" spans="1:13" ht="15" customHeight="1" x14ac:dyDescent="0.3">
      <c r="A23" s="371"/>
      <c r="B23" s="371"/>
      <c r="C23" s="412"/>
      <c r="D23" s="356"/>
      <c r="E23" s="404"/>
      <c r="F23" s="356"/>
      <c r="G23" s="9" t="s">
        <v>29</v>
      </c>
      <c r="H23" s="23" t="s">
        <v>523</v>
      </c>
      <c r="I23" s="23" t="s">
        <v>451</v>
      </c>
      <c r="J23" s="23" t="s">
        <v>92</v>
      </c>
      <c r="K23" s="226">
        <v>549824760</v>
      </c>
      <c r="M23" s="23"/>
    </row>
    <row r="24" spans="1:13" ht="15" customHeight="1" x14ac:dyDescent="0.3">
      <c r="A24" s="371"/>
      <c r="B24" s="371"/>
      <c r="C24" s="412"/>
      <c r="D24" s="356"/>
      <c r="E24" s="404"/>
      <c r="F24" s="356"/>
      <c r="G24" s="9" t="s">
        <v>621</v>
      </c>
      <c r="H24" s="23" t="s">
        <v>524</v>
      </c>
      <c r="I24" s="23" t="s">
        <v>444</v>
      </c>
      <c r="J24" s="23" t="s">
        <v>452</v>
      </c>
      <c r="K24" s="226">
        <v>23673600</v>
      </c>
      <c r="M24" s="23"/>
    </row>
    <row r="25" spans="1:13" ht="15" customHeight="1" x14ac:dyDescent="0.3">
      <c r="A25" s="371"/>
      <c r="B25" s="371"/>
      <c r="C25" s="413"/>
      <c r="D25" s="357"/>
      <c r="E25" s="405"/>
      <c r="F25" s="357"/>
      <c r="G25" s="42" t="s">
        <v>31</v>
      </c>
      <c r="H25" s="24" t="s">
        <v>593</v>
      </c>
      <c r="I25" s="24" t="s">
        <v>93</v>
      </c>
      <c r="J25" s="24" t="s">
        <v>92</v>
      </c>
      <c r="K25" s="190">
        <v>24396000</v>
      </c>
      <c r="M25" s="23"/>
    </row>
    <row r="26" spans="1:13" ht="15" customHeight="1" x14ac:dyDescent="0.3">
      <c r="A26" s="371"/>
      <c r="B26" s="371"/>
      <c r="C26" s="237" t="s">
        <v>107</v>
      </c>
      <c r="D26" s="235">
        <v>18000000</v>
      </c>
      <c r="E26" s="236">
        <f>K26</f>
        <v>20160000</v>
      </c>
      <c r="F26" s="235">
        <f>E26-D26</f>
        <v>2160000</v>
      </c>
      <c r="G26" s="43" t="s">
        <v>453</v>
      </c>
      <c r="H26" s="23" t="s">
        <v>511</v>
      </c>
      <c r="I26" s="23" t="s">
        <v>604</v>
      </c>
      <c r="J26" s="23" t="s">
        <v>452</v>
      </c>
      <c r="K26" s="226">
        <v>20160000</v>
      </c>
      <c r="M26" s="56"/>
    </row>
    <row r="27" spans="1:13" ht="15" customHeight="1" x14ac:dyDescent="0.3">
      <c r="A27" s="371"/>
      <c r="B27" s="371"/>
      <c r="C27" s="199" t="s">
        <v>34</v>
      </c>
      <c r="D27" s="76">
        <v>36000000</v>
      </c>
      <c r="E27" s="191">
        <f>K27</f>
        <v>36000000</v>
      </c>
      <c r="F27" s="76">
        <f>E27-D27</f>
        <v>0</v>
      </c>
      <c r="G27" s="200" t="s">
        <v>32</v>
      </c>
      <c r="H27" s="20" t="s">
        <v>454</v>
      </c>
      <c r="I27" s="20"/>
      <c r="J27" s="20" t="s">
        <v>92</v>
      </c>
      <c r="K27" s="192">
        <v>36000000</v>
      </c>
    </row>
    <row r="28" spans="1:13" ht="15" customHeight="1" x14ac:dyDescent="0.3">
      <c r="A28" s="371"/>
      <c r="B28" s="371"/>
      <c r="C28" s="370" t="s">
        <v>35</v>
      </c>
      <c r="D28" s="355">
        <v>151447240</v>
      </c>
      <c r="E28" s="400">
        <f>SUM(K28:K33)</f>
        <v>151447240</v>
      </c>
      <c r="F28" s="355">
        <f>E28-D28</f>
        <v>0</v>
      </c>
      <c r="G28" s="8" t="s">
        <v>36</v>
      </c>
      <c r="H28" s="48" t="s">
        <v>547</v>
      </c>
      <c r="I28" s="26">
        <v>4.4999999999999998E-2</v>
      </c>
      <c r="J28" s="48" t="s">
        <v>33</v>
      </c>
      <c r="K28" s="225">
        <v>53142900</v>
      </c>
    </row>
    <row r="29" spans="1:13" ht="15" customHeight="1" x14ac:dyDescent="0.3">
      <c r="A29" s="371"/>
      <c r="B29" s="371"/>
      <c r="C29" s="371"/>
      <c r="D29" s="356"/>
      <c r="E29" s="402"/>
      <c r="F29" s="356"/>
      <c r="G29" s="9" t="s">
        <v>37</v>
      </c>
      <c r="H29" s="23" t="s">
        <v>588</v>
      </c>
      <c r="I29" s="23" t="s">
        <v>187</v>
      </c>
      <c r="J29" s="23" t="s">
        <v>33</v>
      </c>
      <c r="K29" s="226">
        <v>62295680</v>
      </c>
    </row>
    <row r="30" spans="1:13" ht="15" customHeight="1" x14ac:dyDescent="0.3">
      <c r="A30" s="371"/>
      <c r="B30" s="371"/>
      <c r="C30" s="371"/>
      <c r="D30" s="356"/>
      <c r="E30" s="402"/>
      <c r="F30" s="356"/>
      <c r="G30" s="9" t="s">
        <v>38</v>
      </c>
      <c r="H30" s="23" t="s">
        <v>585</v>
      </c>
      <c r="I30" s="27">
        <v>6.5500000000000003E-2</v>
      </c>
      <c r="J30" s="23" t="s">
        <v>33</v>
      </c>
      <c r="K30" s="226">
        <v>4069100</v>
      </c>
    </row>
    <row r="31" spans="1:13" ht="15" customHeight="1" x14ac:dyDescent="0.3">
      <c r="A31" s="371"/>
      <c r="B31" s="371"/>
      <c r="C31" s="371"/>
      <c r="D31" s="356"/>
      <c r="E31" s="402"/>
      <c r="F31" s="356"/>
      <c r="G31" s="9" t="s">
        <v>39</v>
      </c>
      <c r="H31" s="23" t="s">
        <v>586</v>
      </c>
      <c r="I31" s="27">
        <v>6.4999999999999997E-3</v>
      </c>
      <c r="J31" s="23" t="s">
        <v>33</v>
      </c>
      <c r="K31" s="226">
        <v>14699100</v>
      </c>
    </row>
    <row r="32" spans="1:13" ht="15" customHeight="1" x14ac:dyDescent="0.3">
      <c r="A32" s="371"/>
      <c r="B32" s="371"/>
      <c r="C32" s="371"/>
      <c r="D32" s="356"/>
      <c r="E32" s="402"/>
      <c r="F32" s="356"/>
      <c r="G32" s="9" t="s">
        <v>554</v>
      </c>
      <c r="H32" s="23" t="s">
        <v>587</v>
      </c>
      <c r="I32" s="27">
        <v>7.7999999999999996E-3</v>
      </c>
      <c r="J32" s="23" t="s">
        <v>33</v>
      </c>
      <c r="K32" s="226">
        <v>7240460</v>
      </c>
    </row>
    <row r="33" spans="1:11" ht="15" customHeight="1" x14ac:dyDescent="0.3">
      <c r="A33" s="372"/>
      <c r="B33" s="372"/>
      <c r="C33" s="372"/>
      <c r="D33" s="357"/>
      <c r="E33" s="401"/>
      <c r="F33" s="357"/>
      <c r="G33" s="42" t="s">
        <v>555</v>
      </c>
      <c r="H33" s="24" t="s">
        <v>562</v>
      </c>
      <c r="I33" s="54" t="s">
        <v>561</v>
      </c>
      <c r="J33" s="24" t="s">
        <v>33</v>
      </c>
      <c r="K33" s="190">
        <v>10000000</v>
      </c>
    </row>
    <row r="34" spans="1:11" ht="15" customHeight="1" x14ac:dyDescent="0.3">
      <c r="A34" s="358" t="s">
        <v>20</v>
      </c>
      <c r="B34" s="370" t="s">
        <v>21</v>
      </c>
      <c r="C34" s="370" t="s">
        <v>40</v>
      </c>
      <c r="D34" s="355">
        <v>12160000</v>
      </c>
      <c r="E34" s="400">
        <f>SUM(K34:K36)</f>
        <v>12860000</v>
      </c>
      <c r="F34" s="355">
        <f>E34-D34</f>
        <v>700000</v>
      </c>
      <c r="G34" s="8" t="s">
        <v>41</v>
      </c>
      <c r="H34" s="48" t="s">
        <v>610</v>
      </c>
      <c r="I34" s="26" t="s">
        <v>609</v>
      </c>
      <c r="J34" s="23" t="s">
        <v>33</v>
      </c>
      <c r="K34" s="225">
        <v>2100000</v>
      </c>
    </row>
    <row r="35" spans="1:11" ht="15" customHeight="1" x14ac:dyDescent="0.3">
      <c r="A35" s="359"/>
      <c r="B35" s="371"/>
      <c r="C35" s="371"/>
      <c r="D35" s="356"/>
      <c r="E35" s="402"/>
      <c r="F35" s="356"/>
      <c r="G35" s="9" t="s">
        <v>508</v>
      </c>
      <c r="H35" s="23" t="s">
        <v>509</v>
      </c>
      <c r="I35" s="27" t="s">
        <v>510</v>
      </c>
      <c r="J35" s="23" t="s">
        <v>33</v>
      </c>
      <c r="K35" s="226">
        <v>1760000</v>
      </c>
    </row>
    <row r="36" spans="1:11" ht="15" customHeight="1" x14ac:dyDescent="0.3">
      <c r="A36" s="359"/>
      <c r="B36" s="372"/>
      <c r="C36" s="372"/>
      <c r="D36" s="357"/>
      <c r="E36" s="401"/>
      <c r="F36" s="357"/>
      <c r="G36" s="42" t="s">
        <v>455</v>
      </c>
      <c r="H36" s="24" t="s">
        <v>456</v>
      </c>
      <c r="I36" s="54" t="s">
        <v>457</v>
      </c>
      <c r="J36" s="24" t="s">
        <v>458</v>
      </c>
      <c r="K36" s="226">
        <v>9000000</v>
      </c>
    </row>
    <row r="37" spans="1:11" ht="15" customHeight="1" x14ac:dyDescent="0.3">
      <c r="A37" s="359"/>
      <c r="B37" s="370" t="s">
        <v>43</v>
      </c>
      <c r="C37" s="87" t="s">
        <v>9</v>
      </c>
      <c r="D37" s="136">
        <v>69400000</v>
      </c>
      <c r="E37" s="137">
        <f>SUM(E38:E43)</f>
        <v>16600000</v>
      </c>
      <c r="F37" s="136">
        <f>E37-D37</f>
        <v>-52800000</v>
      </c>
      <c r="G37" s="361" t="s">
        <v>282</v>
      </c>
      <c r="H37" s="362"/>
      <c r="I37" s="362"/>
      <c r="J37" s="362"/>
      <c r="K37" s="229">
        <f>SUM(K38:K43)</f>
        <v>16600000</v>
      </c>
    </row>
    <row r="38" spans="1:11" ht="15" customHeight="1" x14ac:dyDescent="0.3">
      <c r="A38" s="359"/>
      <c r="B38" s="371"/>
      <c r="C38" s="399" t="s">
        <v>44</v>
      </c>
      <c r="D38" s="355">
        <v>13000000</v>
      </c>
      <c r="E38" s="400">
        <f>SUM(K38:K39)</f>
        <v>13000000</v>
      </c>
      <c r="F38" s="355">
        <f>E38-D38</f>
        <v>0</v>
      </c>
      <c r="G38" s="61" t="s">
        <v>171</v>
      </c>
      <c r="H38" s="48" t="s">
        <v>553</v>
      </c>
      <c r="I38" s="26" t="s">
        <v>172</v>
      </c>
      <c r="J38" s="48" t="s">
        <v>279</v>
      </c>
      <c r="K38" s="225">
        <v>1000000</v>
      </c>
    </row>
    <row r="39" spans="1:11" ht="15" customHeight="1" x14ac:dyDescent="0.3">
      <c r="A39" s="359"/>
      <c r="B39" s="434"/>
      <c r="C39" s="372"/>
      <c r="D39" s="357"/>
      <c r="E39" s="401"/>
      <c r="F39" s="357"/>
      <c r="G39" s="42" t="s">
        <v>94</v>
      </c>
      <c r="H39" s="24" t="s">
        <v>489</v>
      </c>
      <c r="I39" s="54" t="s">
        <v>42</v>
      </c>
      <c r="J39" s="24" t="s">
        <v>33</v>
      </c>
      <c r="K39" s="190">
        <v>12000000</v>
      </c>
    </row>
    <row r="40" spans="1:11" ht="15" customHeight="1" x14ac:dyDescent="0.3">
      <c r="A40" s="359"/>
      <c r="B40" s="371"/>
      <c r="C40" s="370" t="s">
        <v>96</v>
      </c>
      <c r="D40" s="355">
        <v>3600000</v>
      </c>
      <c r="E40" s="400">
        <f>SUM(K40:K43)</f>
        <v>3600000</v>
      </c>
      <c r="F40" s="355">
        <f>E40-D40</f>
        <v>0</v>
      </c>
      <c r="G40" s="9" t="s">
        <v>174</v>
      </c>
      <c r="H40" s="23" t="s">
        <v>502</v>
      </c>
      <c r="I40" s="27" t="s">
        <v>175</v>
      </c>
      <c r="J40" s="23" t="s">
        <v>280</v>
      </c>
      <c r="K40" s="226">
        <v>1200000</v>
      </c>
    </row>
    <row r="41" spans="1:11" ht="15" customHeight="1" x14ac:dyDescent="0.3">
      <c r="A41" s="359"/>
      <c r="B41" s="434"/>
      <c r="C41" s="371"/>
      <c r="D41" s="356"/>
      <c r="E41" s="402"/>
      <c r="F41" s="356"/>
      <c r="G41" s="60" t="s">
        <v>190</v>
      </c>
      <c r="H41" s="23" t="s">
        <v>170</v>
      </c>
      <c r="I41" s="27" t="s">
        <v>175</v>
      </c>
      <c r="J41" s="23" t="s">
        <v>281</v>
      </c>
      <c r="K41" s="226">
        <v>1200000</v>
      </c>
    </row>
    <row r="42" spans="1:11" ht="15" customHeight="1" x14ac:dyDescent="0.3">
      <c r="A42" s="359"/>
      <c r="B42" s="434"/>
      <c r="C42" s="371"/>
      <c r="D42" s="356"/>
      <c r="E42" s="402"/>
      <c r="F42" s="356"/>
      <c r="G42" s="60" t="s">
        <v>191</v>
      </c>
      <c r="H42" s="23" t="s">
        <v>567</v>
      </c>
      <c r="I42" s="27" t="s">
        <v>141</v>
      </c>
      <c r="J42" s="23" t="s">
        <v>281</v>
      </c>
      <c r="K42" s="226">
        <v>200000</v>
      </c>
    </row>
    <row r="43" spans="1:11" ht="15" customHeight="1" x14ac:dyDescent="0.3">
      <c r="A43" s="359"/>
      <c r="B43" s="372"/>
      <c r="C43" s="372"/>
      <c r="D43" s="357"/>
      <c r="E43" s="401"/>
      <c r="F43" s="357"/>
      <c r="G43" s="42" t="s">
        <v>196</v>
      </c>
      <c r="H43" s="24" t="s">
        <v>488</v>
      </c>
      <c r="I43" s="54" t="s">
        <v>135</v>
      </c>
      <c r="J43" s="24" t="s">
        <v>33</v>
      </c>
      <c r="K43" s="190">
        <v>1000000</v>
      </c>
    </row>
    <row r="44" spans="1:11" ht="15" customHeight="1" x14ac:dyDescent="0.3">
      <c r="A44" s="359"/>
      <c r="B44" s="370" t="s">
        <v>45</v>
      </c>
      <c r="C44" s="88" t="s">
        <v>9</v>
      </c>
      <c r="D44" s="134">
        <v>107998000</v>
      </c>
      <c r="E44" s="135">
        <f>SUM(E45:E79)</f>
        <v>108764636</v>
      </c>
      <c r="F44" s="134">
        <f t="shared" ref="F44:F80" si="0">E44-D44</f>
        <v>766636</v>
      </c>
      <c r="G44" s="351" t="s">
        <v>283</v>
      </c>
      <c r="H44" s="352"/>
      <c r="I44" s="352"/>
      <c r="J44" s="352"/>
      <c r="K44" s="230">
        <f>SUM(K45:K79)</f>
        <v>108764636</v>
      </c>
    </row>
    <row r="45" spans="1:11" ht="15" customHeight="1" x14ac:dyDescent="0.3">
      <c r="A45" s="359"/>
      <c r="B45" s="371"/>
      <c r="C45" s="373" t="s">
        <v>46</v>
      </c>
      <c r="D45" s="355">
        <v>1240000</v>
      </c>
      <c r="E45" s="400">
        <f>SUM(K45:K46)</f>
        <v>1240000</v>
      </c>
      <c r="F45" s="355">
        <f>E45-D45</f>
        <v>0</v>
      </c>
      <c r="G45" s="11" t="s">
        <v>47</v>
      </c>
      <c r="H45" s="48" t="s">
        <v>490</v>
      </c>
      <c r="I45" s="48" t="s">
        <v>195</v>
      </c>
      <c r="J45" s="48" t="s">
        <v>33</v>
      </c>
      <c r="K45" s="225">
        <v>1200000</v>
      </c>
    </row>
    <row r="46" spans="1:11" ht="15" customHeight="1" x14ac:dyDescent="0.3">
      <c r="A46" s="359"/>
      <c r="B46" s="372"/>
      <c r="C46" s="375"/>
      <c r="D46" s="357"/>
      <c r="E46" s="401"/>
      <c r="F46" s="357"/>
      <c r="G46" s="10" t="s">
        <v>173</v>
      </c>
      <c r="H46" s="24" t="s">
        <v>126</v>
      </c>
      <c r="I46" s="24" t="s">
        <v>49</v>
      </c>
      <c r="J46" s="24" t="s">
        <v>33</v>
      </c>
      <c r="K46" s="190">
        <v>40000</v>
      </c>
    </row>
    <row r="47" spans="1:11" ht="15" customHeight="1" x14ac:dyDescent="0.3">
      <c r="A47" s="359"/>
      <c r="B47" s="370" t="s">
        <v>45</v>
      </c>
      <c r="C47" s="370" t="s">
        <v>50</v>
      </c>
      <c r="D47" s="355">
        <v>13820000</v>
      </c>
      <c r="E47" s="400">
        <f>SUM(K47:K62)</f>
        <v>13820000</v>
      </c>
      <c r="F47" s="355">
        <f>E47-D47</f>
        <v>0</v>
      </c>
      <c r="G47" s="11" t="s">
        <v>51</v>
      </c>
      <c r="H47" s="48" t="s">
        <v>556</v>
      </c>
      <c r="I47" s="48" t="s">
        <v>42</v>
      </c>
      <c r="J47" s="48" t="s">
        <v>33</v>
      </c>
      <c r="K47" s="225">
        <v>600000</v>
      </c>
    </row>
    <row r="48" spans="1:11" ht="15" customHeight="1" x14ac:dyDescent="0.3">
      <c r="A48" s="359"/>
      <c r="B48" s="371"/>
      <c r="C48" s="371"/>
      <c r="D48" s="356"/>
      <c r="E48" s="402"/>
      <c r="F48" s="356"/>
      <c r="G48" s="12" t="s">
        <v>152</v>
      </c>
      <c r="H48" s="23" t="s">
        <v>557</v>
      </c>
      <c r="I48" s="23" t="s">
        <v>175</v>
      </c>
      <c r="J48" s="23" t="s">
        <v>438</v>
      </c>
      <c r="K48" s="226">
        <v>1440000</v>
      </c>
    </row>
    <row r="49" spans="1:11" ht="15" customHeight="1" x14ac:dyDescent="0.3">
      <c r="A49" s="359"/>
      <c r="B49" s="371"/>
      <c r="C49" s="371"/>
      <c r="D49" s="356"/>
      <c r="E49" s="402"/>
      <c r="F49" s="356"/>
      <c r="G49" s="12" t="s">
        <v>52</v>
      </c>
      <c r="H49" s="23" t="s">
        <v>558</v>
      </c>
      <c r="I49" s="23" t="s">
        <v>42</v>
      </c>
      <c r="J49" s="23" t="s">
        <v>33</v>
      </c>
      <c r="K49" s="226">
        <v>2640000</v>
      </c>
    </row>
    <row r="50" spans="1:11" ht="15" customHeight="1" x14ac:dyDescent="0.3">
      <c r="A50" s="359"/>
      <c r="B50" s="371"/>
      <c r="C50" s="371"/>
      <c r="D50" s="356"/>
      <c r="E50" s="402"/>
      <c r="F50" s="356"/>
      <c r="G50" s="12" t="s">
        <v>54</v>
      </c>
      <c r="H50" s="23" t="s">
        <v>559</v>
      </c>
      <c r="I50" s="23" t="s">
        <v>42</v>
      </c>
      <c r="J50" s="23" t="s">
        <v>33</v>
      </c>
      <c r="K50" s="226">
        <v>480000</v>
      </c>
    </row>
    <row r="51" spans="1:11" ht="15" customHeight="1" x14ac:dyDescent="0.3">
      <c r="A51" s="359"/>
      <c r="B51" s="371"/>
      <c r="C51" s="371"/>
      <c r="D51" s="356"/>
      <c r="E51" s="402"/>
      <c r="F51" s="356"/>
      <c r="G51" s="12" t="s">
        <v>188</v>
      </c>
      <c r="H51" s="23" t="s">
        <v>459</v>
      </c>
      <c r="I51" s="23" t="s">
        <v>133</v>
      </c>
      <c r="J51" s="23" t="s">
        <v>33</v>
      </c>
      <c r="K51" s="226">
        <v>200000</v>
      </c>
    </row>
    <row r="52" spans="1:11" ht="15" customHeight="1" x14ac:dyDescent="0.3">
      <c r="A52" s="359"/>
      <c r="B52" s="371"/>
      <c r="C52" s="371"/>
      <c r="D52" s="356"/>
      <c r="E52" s="402"/>
      <c r="F52" s="356"/>
      <c r="G52" s="12" t="s">
        <v>55</v>
      </c>
      <c r="H52" s="23" t="s">
        <v>48</v>
      </c>
      <c r="I52" s="23" t="s">
        <v>42</v>
      </c>
      <c r="J52" s="23" t="s">
        <v>33</v>
      </c>
      <c r="K52" s="226">
        <v>240000</v>
      </c>
    </row>
    <row r="53" spans="1:11" ht="15" customHeight="1" x14ac:dyDescent="0.3">
      <c r="A53" s="359"/>
      <c r="B53" s="371"/>
      <c r="C53" s="371"/>
      <c r="D53" s="356"/>
      <c r="E53" s="402"/>
      <c r="F53" s="356"/>
      <c r="G53" s="12" t="s">
        <v>460</v>
      </c>
      <c r="H53" s="23" t="s">
        <v>436</v>
      </c>
      <c r="I53" s="23" t="s">
        <v>42</v>
      </c>
      <c r="J53" s="23" t="s">
        <v>33</v>
      </c>
      <c r="K53" s="226">
        <v>1200000</v>
      </c>
    </row>
    <row r="54" spans="1:11" ht="15" customHeight="1" x14ac:dyDescent="0.3">
      <c r="A54" s="359"/>
      <c r="B54" s="371"/>
      <c r="C54" s="371"/>
      <c r="D54" s="356"/>
      <c r="E54" s="402"/>
      <c r="F54" s="356"/>
      <c r="G54" s="12" t="s">
        <v>461</v>
      </c>
      <c r="H54" s="23" t="s">
        <v>563</v>
      </c>
      <c r="I54" s="23" t="s">
        <v>42</v>
      </c>
      <c r="J54" s="23" t="s">
        <v>33</v>
      </c>
      <c r="K54" s="226">
        <v>84000</v>
      </c>
    </row>
    <row r="55" spans="1:11" ht="15" customHeight="1" x14ac:dyDescent="0.3">
      <c r="A55" s="359"/>
      <c r="B55" s="371"/>
      <c r="C55" s="371"/>
      <c r="D55" s="356"/>
      <c r="E55" s="402"/>
      <c r="F55" s="356"/>
      <c r="G55" s="12" t="s">
        <v>127</v>
      </c>
      <c r="H55" s="23" t="s">
        <v>535</v>
      </c>
      <c r="I55" s="23" t="s">
        <v>42</v>
      </c>
      <c r="J55" s="23" t="s">
        <v>33</v>
      </c>
      <c r="K55" s="226">
        <v>1200000</v>
      </c>
    </row>
    <row r="56" spans="1:11" ht="15" customHeight="1" x14ac:dyDescent="0.3">
      <c r="A56" s="359"/>
      <c r="B56" s="371"/>
      <c r="C56" s="371"/>
      <c r="D56" s="356"/>
      <c r="E56" s="402"/>
      <c r="F56" s="356"/>
      <c r="G56" s="12" t="s">
        <v>463</v>
      </c>
      <c r="H56" s="23" t="s">
        <v>557</v>
      </c>
      <c r="I56" s="23" t="s">
        <v>464</v>
      </c>
      <c r="J56" s="23" t="s">
        <v>465</v>
      </c>
      <c r="K56" s="226">
        <v>840000</v>
      </c>
    </row>
    <row r="57" spans="1:11" ht="15" customHeight="1" x14ac:dyDescent="0.3">
      <c r="A57" s="359"/>
      <c r="B57" s="371"/>
      <c r="C57" s="371"/>
      <c r="D57" s="356"/>
      <c r="E57" s="402"/>
      <c r="F57" s="356"/>
      <c r="G57" s="12" t="s">
        <v>466</v>
      </c>
      <c r="H57" s="23" t="s">
        <v>543</v>
      </c>
      <c r="I57" s="23" t="s">
        <v>467</v>
      </c>
      <c r="J57" s="23" t="s">
        <v>468</v>
      </c>
      <c r="K57" s="226">
        <v>240000</v>
      </c>
    </row>
    <row r="58" spans="1:11" ht="15.75" customHeight="1" x14ac:dyDescent="0.3">
      <c r="A58" s="359"/>
      <c r="B58" s="371"/>
      <c r="C58" s="371"/>
      <c r="D58" s="356"/>
      <c r="E58" s="402"/>
      <c r="F58" s="356"/>
      <c r="G58" s="12" t="s">
        <v>128</v>
      </c>
      <c r="H58" s="23" t="s">
        <v>491</v>
      </c>
      <c r="I58" s="23" t="s">
        <v>492</v>
      </c>
      <c r="J58" s="23" t="s">
        <v>124</v>
      </c>
      <c r="K58" s="226">
        <v>2000000</v>
      </c>
    </row>
    <row r="59" spans="1:11" ht="15.75" customHeight="1" x14ac:dyDescent="0.3">
      <c r="A59" s="359"/>
      <c r="B59" s="371"/>
      <c r="C59" s="371"/>
      <c r="D59" s="356"/>
      <c r="E59" s="402"/>
      <c r="F59" s="356"/>
      <c r="G59" s="12" t="s">
        <v>178</v>
      </c>
      <c r="H59" s="23" t="s">
        <v>179</v>
      </c>
      <c r="I59" s="23" t="s">
        <v>175</v>
      </c>
      <c r="J59" s="23" t="s">
        <v>427</v>
      </c>
      <c r="K59" s="226">
        <v>132000</v>
      </c>
    </row>
    <row r="60" spans="1:11" ht="15.75" customHeight="1" x14ac:dyDescent="0.3">
      <c r="A60" s="359"/>
      <c r="B60" s="371"/>
      <c r="C60" s="371"/>
      <c r="D60" s="356"/>
      <c r="E60" s="402"/>
      <c r="F60" s="356"/>
      <c r="G60" s="12" t="s">
        <v>532</v>
      </c>
      <c r="H60" s="23" t="s">
        <v>537</v>
      </c>
      <c r="I60" s="23" t="s">
        <v>533</v>
      </c>
      <c r="J60" s="23" t="s">
        <v>124</v>
      </c>
      <c r="K60" s="226">
        <v>220000</v>
      </c>
    </row>
    <row r="61" spans="1:11" ht="15.75" customHeight="1" x14ac:dyDescent="0.3">
      <c r="A61" s="359"/>
      <c r="B61" s="371"/>
      <c r="C61" s="371"/>
      <c r="D61" s="356"/>
      <c r="E61" s="402"/>
      <c r="F61" s="356"/>
      <c r="G61" s="12" t="s">
        <v>176</v>
      </c>
      <c r="H61" s="23" t="s">
        <v>177</v>
      </c>
      <c r="I61" s="23" t="s">
        <v>180</v>
      </c>
      <c r="J61" s="23" t="s">
        <v>33</v>
      </c>
      <c r="K61" s="226">
        <v>1584000</v>
      </c>
    </row>
    <row r="62" spans="1:11" ht="15.75" customHeight="1" x14ac:dyDescent="0.3">
      <c r="A62" s="360"/>
      <c r="B62" s="372"/>
      <c r="C62" s="372"/>
      <c r="D62" s="357"/>
      <c r="E62" s="401"/>
      <c r="F62" s="357"/>
      <c r="G62" s="10" t="s">
        <v>58</v>
      </c>
      <c r="H62" s="24" t="s">
        <v>499</v>
      </c>
      <c r="I62" s="24" t="s">
        <v>42</v>
      </c>
      <c r="J62" s="24" t="s">
        <v>33</v>
      </c>
      <c r="K62" s="190">
        <v>720000</v>
      </c>
    </row>
    <row r="63" spans="1:11" ht="15.75" customHeight="1" x14ac:dyDescent="0.3">
      <c r="A63" s="358" t="s">
        <v>20</v>
      </c>
      <c r="B63" s="370" t="s">
        <v>495</v>
      </c>
      <c r="C63" s="370" t="s">
        <v>426</v>
      </c>
      <c r="D63" s="355">
        <v>65940000</v>
      </c>
      <c r="E63" s="400">
        <f>SUM(K63:K68)</f>
        <v>65940000</v>
      </c>
      <c r="F63" s="355">
        <f>E63-D63</f>
        <v>0</v>
      </c>
      <c r="G63" s="11" t="s">
        <v>59</v>
      </c>
      <c r="H63" s="48" t="s">
        <v>545</v>
      </c>
      <c r="I63" s="48" t="s">
        <v>42</v>
      </c>
      <c r="J63" s="48" t="s">
        <v>33</v>
      </c>
      <c r="K63" s="225">
        <v>48000000</v>
      </c>
    </row>
    <row r="64" spans="1:11" ht="15.75" customHeight="1" x14ac:dyDescent="0.3">
      <c r="A64" s="359"/>
      <c r="B64" s="371"/>
      <c r="C64" s="371"/>
      <c r="D64" s="356"/>
      <c r="E64" s="402"/>
      <c r="F64" s="356"/>
      <c r="G64" s="12" t="s">
        <v>60</v>
      </c>
      <c r="H64" s="23" t="s">
        <v>469</v>
      </c>
      <c r="I64" s="23" t="s">
        <v>42</v>
      </c>
      <c r="J64" s="23" t="s">
        <v>33</v>
      </c>
      <c r="K64" s="226">
        <v>2400000</v>
      </c>
    </row>
    <row r="65" spans="1:11" ht="15.75" customHeight="1" x14ac:dyDescent="0.3">
      <c r="A65" s="359"/>
      <c r="B65" s="371"/>
      <c r="C65" s="371"/>
      <c r="D65" s="356"/>
      <c r="E65" s="402"/>
      <c r="F65" s="356"/>
      <c r="G65" s="12" t="s">
        <v>61</v>
      </c>
      <c r="H65" s="23" t="s">
        <v>528</v>
      </c>
      <c r="I65" s="23" t="s">
        <v>130</v>
      </c>
      <c r="J65" s="23" t="s">
        <v>33</v>
      </c>
      <c r="K65" s="226">
        <v>9600000</v>
      </c>
    </row>
    <row r="66" spans="1:11" ht="15.75" customHeight="1" x14ac:dyDescent="0.3">
      <c r="A66" s="359"/>
      <c r="B66" s="371"/>
      <c r="C66" s="371"/>
      <c r="D66" s="356"/>
      <c r="E66" s="402"/>
      <c r="F66" s="356"/>
      <c r="G66" s="12" t="s">
        <v>181</v>
      </c>
      <c r="H66" s="23" t="s">
        <v>470</v>
      </c>
      <c r="I66" s="23" t="s">
        <v>175</v>
      </c>
      <c r="J66" s="23" t="s">
        <v>435</v>
      </c>
      <c r="K66" s="226">
        <v>540000</v>
      </c>
    </row>
    <row r="67" spans="1:11" ht="15.75" customHeight="1" x14ac:dyDescent="0.3">
      <c r="A67" s="359"/>
      <c r="B67" s="371"/>
      <c r="C67" s="371"/>
      <c r="D67" s="356"/>
      <c r="E67" s="402"/>
      <c r="F67" s="356"/>
      <c r="G67" s="12" t="s">
        <v>129</v>
      </c>
      <c r="H67" s="23" t="s">
        <v>539</v>
      </c>
      <c r="I67" s="23" t="s">
        <v>42</v>
      </c>
      <c r="J67" s="23" t="s">
        <v>33</v>
      </c>
      <c r="K67" s="226">
        <v>4800000</v>
      </c>
    </row>
    <row r="68" spans="1:11" ht="15.75" customHeight="1" x14ac:dyDescent="0.3">
      <c r="A68" s="359"/>
      <c r="B68" s="371"/>
      <c r="C68" s="372"/>
      <c r="D68" s="357"/>
      <c r="E68" s="401"/>
      <c r="F68" s="357"/>
      <c r="G68" s="10" t="s">
        <v>62</v>
      </c>
      <c r="H68" s="24" t="s">
        <v>500</v>
      </c>
      <c r="I68" s="24" t="s">
        <v>42</v>
      </c>
      <c r="J68" s="24" t="s">
        <v>33</v>
      </c>
      <c r="K68" s="190">
        <v>600000</v>
      </c>
    </row>
    <row r="69" spans="1:11" ht="15.75" customHeight="1" x14ac:dyDescent="0.3">
      <c r="A69" s="359"/>
      <c r="B69" s="371"/>
      <c r="C69" s="371" t="s">
        <v>63</v>
      </c>
      <c r="D69" s="356">
        <v>16438000</v>
      </c>
      <c r="E69" s="402">
        <f>SUM(K69:K76)</f>
        <v>17204636</v>
      </c>
      <c r="F69" s="356">
        <f>E69-D69</f>
        <v>766636</v>
      </c>
      <c r="G69" s="12" t="s">
        <v>64</v>
      </c>
      <c r="H69" s="23" t="s">
        <v>48</v>
      </c>
      <c r="I69" s="23" t="s">
        <v>30</v>
      </c>
      <c r="J69" s="23" t="s">
        <v>33</v>
      </c>
      <c r="K69" s="226">
        <v>40000</v>
      </c>
    </row>
    <row r="70" spans="1:11" ht="15.75" customHeight="1" x14ac:dyDescent="0.3">
      <c r="A70" s="359"/>
      <c r="B70" s="371"/>
      <c r="C70" s="371"/>
      <c r="D70" s="356"/>
      <c r="E70" s="402"/>
      <c r="F70" s="356"/>
      <c r="G70" s="12" t="s">
        <v>65</v>
      </c>
      <c r="H70" s="23" t="s">
        <v>155</v>
      </c>
      <c r="I70" s="23" t="s">
        <v>471</v>
      </c>
      <c r="J70" s="23" t="s">
        <v>472</v>
      </c>
      <c r="K70" s="226">
        <v>1600000</v>
      </c>
    </row>
    <row r="71" spans="1:11" ht="15.75" customHeight="1" x14ac:dyDescent="0.3">
      <c r="A71" s="359"/>
      <c r="B71" s="371"/>
      <c r="C71" s="371"/>
      <c r="D71" s="356"/>
      <c r="E71" s="402"/>
      <c r="F71" s="356"/>
      <c r="G71" s="12" t="s">
        <v>66</v>
      </c>
      <c r="H71" s="23" t="s">
        <v>53</v>
      </c>
      <c r="I71" s="23" t="s">
        <v>473</v>
      </c>
      <c r="J71" s="23" t="s">
        <v>33</v>
      </c>
      <c r="K71" s="226">
        <v>400000</v>
      </c>
    </row>
    <row r="72" spans="1:11" ht="15.75" customHeight="1" x14ac:dyDescent="0.3">
      <c r="A72" s="359"/>
      <c r="B72" s="371"/>
      <c r="C72" s="371"/>
      <c r="D72" s="356"/>
      <c r="E72" s="402"/>
      <c r="F72" s="356"/>
      <c r="G72" s="15" t="s">
        <v>182</v>
      </c>
      <c r="H72" s="49" t="s">
        <v>548</v>
      </c>
      <c r="I72" s="49" t="s">
        <v>57</v>
      </c>
      <c r="J72" s="49" t="s">
        <v>33</v>
      </c>
      <c r="K72" s="226">
        <v>150000</v>
      </c>
    </row>
    <row r="73" spans="1:11" ht="15.75" customHeight="1" x14ac:dyDescent="0.3">
      <c r="A73" s="359"/>
      <c r="B73" s="371"/>
      <c r="C73" s="371"/>
      <c r="D73" s="356"/>
      <c r="E73" s="402"/>
      <c r="F73" s="356"/>
      <c r="G73" s="234" t="s">
        <v>131</v>
      </c>
      <c r="H73" s="23" t="s">
        <v>620</v>
      </c>
      <c r="I73" s="23" t="s">
        <v>57</v>
      </c>
      <c r="J73" s="23" t="s">
        <v>33</v>
      </c>
      <c r="K73" s="226">
        <v>7766636</v>
      </c>
    </row>
    <row r="74" spans="1:11" ht="15.75" customHeight="1" x14ac:dyDescent="0.3">
      <c r="A74" s="359"/>
      <c r="B74" s="371"/>
      <c r="C74" s="371"/>
      <c r="D74" s="356"/>
      <c r="E74" s="402"/>
      <c r="F74" s="356"/>
      <c r="G74" s="12" t="s">
        <v>132</v>
      </c>
      <c r="H74" s="23" t="s">
        <v>474</v>
      </c>
      <c r="I74" s="23" t="s">
        <v>135</v>
      </c>
      <c r="J74" s="23" t="s">
        <v>124</v>
      </c>
      <c r="K74" s="226">
        <v>48000</v>
      </c>
    </row>
    <row r="75" spans="1:11" ht="15.75" customHeight="1" x14ac:dyDescent="0.3">
      <c r="A75" s="359"/>
      <c r="B75" s="371"/>
      <c r="C75" s="371"/>
      <c r="D75" s="356"/>
      <c r="E75" s="402"/>
      <c r="F75" s="356"/>
      <c r="G75" s="12" t="s">
        <v>183</v>
      </c>
      <c r="H75" s="23" t="s">
        <v>170</v>
      </c>
      <c r="I75" s="23" t="s">
        <v>175</v>
      </c>
      <c r="J75" s="23" t="s">
        <v>435</v>
      </c>
      <c r="K75" s="226">
        <v>1200000</v>
      </c>
    </row>
    <row r="76" spans="1:11" ht="15.75" customHeight="1" x14ac:dyDescent="0.3">
      <c r="A76" s="359"/>
      <c r="B76" s="371"/>
      <c r="C76" s="372"/>
      <c r="D76" s="357"/>
      <c r="E76" s="401"/>
      <c r="F76" s="357"/>
      <c r="G76" s="10" t="s">
        <v>475</v>
      </c>
      <c r="H76" s="24" t="s">
        <v>501</v>
      </c>
      <c r="I76" s="24" t="s">
        <v>476</v>
      </c>
      <c r="J76" s="24" t="s">
        <v>33</v>
      </c>
      <c r="K76" s="190">
        <v>6000000</v>
      </c>
    </row>
    <row r="77" spans="1:11" ht="15.75" customHeight="1" x14ac:dyDescent="0.3">
      <c r="A77" s="359"/>
      <c r="B77" s="371"/>
      <c r="C77" s="374" t="s">
        <v>67</v>
      </c>
      <c r="D77" s="356">
        <v>10200000</v>
      </c>
      <c r="E77" s="402">
        <f>SUM(K77:K78)</f>
        <v>10200000</v>
      </c>
      <c r="F77" s="356">
        <f>E77-D77</f>
        <v>0</v>
      </c>
      <c r="G77" s="12" t="s">
        <v>68</v>
      </c>
      <c r="H77" s="23" t="s">
        <v>549</v>
      </c>
      <c r="I77" s="23" t="s">
        <v>42</v>
      </c>
      <c r="J77" s="23" t="s">
        <v>33</v>
      </c>
      <c r="K77" s="226">
        <v>8400000</v>
      </c>
    </row>
    <row r="78" spans="1:11" ht="15.75" customHeight="1" x14ac:dyDescent="0.3">
      <c r="A78" s="359"/>
      <c r="B78" s="371"/>
      <c r="C78" s="375"/>
      <c r="D78" s="357"/>
      <c r="E78" s="401"/>
      <c r="F78" s="357"/>
      <c r="G78" s="16" t="s">
        <v>69</v>
      </c>
      <c r="H78" s="24" t="s">
        <v>503</v>
      </c>
      <c r="I78" s="24" t="s">
        <v>477</v>
      </c>
      <c r="J78" s="24" t="s">
        <v>530</v>
      </c>
      <c r="K78" s="190">
        <v>1800000</v>
      </c>
    </row>
    <row r="79" spans="1:11" ht="16.5" customHeight="1" x14ac:dyDescent="0.3">
      <c r="A79" s="360"/>
      <c r="B79" s="372"/>
      <c r="C79" s="69" t="s">
        <v>70</v>
      </c>
      <c r="D79" s="77">
        <v>360000</v>
      </c>
      <c r="E79" s="130">
        <f>K79</f>
        <v>360000</v>
      </c>
      <c r="F79" s="77">
        <f>E79-D79</f>
        <v>0</v>
      </c>
      <c r="G79" s="7" t="s">
        <v>71</v>
      </c>
      <c r="H79" s="20" t="s">
        <v>154</v>
      </c>
      <c r="I79" s="20" t="s">
        <v>42</v>
      </c>
      <c r="J79" s="20" t="s">
        <v>33</v>
      </c>
      <c r="K79" s="192">
        <v>360000</v>
      </c>
    </row>
    <row r="80" spans="1:11" ht="17.25" customHeight="1" x14ac:dyDescent="0.3">
      <c r="A80" s="358" t="s">
        <v>189</v>
      </c>
      <c r="B80" s="353" t="s">
        <v>8</v>
      </c>
      <c r="C80" s="354"/>
      <c r="D80" s="80">
        <v>11645000</v>
      </c>
      <c r="E80" s="128">
        <f>E81</f>
        <v>11645000</v>
      </c>
      <c r="F80" s="80">
        <f t="shared" si="0"/>
        <v>0</v>
      </c>
      <c r="G80" s="349" t="s">
        <v>550</v>
      </c>
      <c r="H80" s="350"/>
      <c r="I80" s="350"/>
      <c r="J80" s="350"/>
      <c r="K80" s="231">
        <f>K81</f>
        <v>11645000</v>
      </c>
    </row>
    <row r="81" spans="1:11" ht="17.25" customHeight="1" x14ac:dyDescent="0.3">
      <c r="A81" s="359"/>
      <c r="B81" s="358" t="s">
        <v>72</v>
      </c>
      <c r="C81" s="89" t="s">
        <v>9</v>
      </c>
      <c r="D81" s="82">
        <v>11645000</v>
      </c>
      <c r="E81" s="129">
        <f>SUM(E82:E89)</f>
        <v>11645000</v>
      </c>
      <c r="F81" s="82">
        <f>E81-D81</f>
        <v>0</v>
      </c>
      <c r="G81" s="351" t="s">
        <v>284</v>
      </c>
      <c r="H81" s="352"/>
      <c r="I81" s="352"/>
      <c r="J81" s="352"/>
      <c r="K81" s="232">
        <f>SUM(K82:K89)</f>
        <v>11645000</v>
      </c>
    </row>
    <row r="82" spans="1:11" ht="16.5" customHeight="1" x14ac:dyDescent="0.3">
      <c r="A82" s="359"/>
      <c r="B82" s="359"/>
      <c r="C82" s="263" t="s">
        <v>72</v>
      </c>
      <c r="D82" s="76">
        <v>1500000</v>
      </c>
      <c r="E82" s="191">
        <v>1500000</v>
      </c>
      <c r="F82" s="76">
        <v>0</v>
      </c>
      <c r="G82" s="4" t="s">
        <v>134</v>
      </c>
      <c r="H82" s="19" t="s">
        <v>194</v>
      </c>
      <c r="I82" s="19" t="s">
        <v>504</v>
      </c>
      <c r="J82" s="19" t="s">
        <v>33</v>
      </c>
      <c r="K82" s="192">
        <v>1500000</v>
      </c>
    </row>
    <row r="83" spans="1:11" ht="15.75" customHeight="1" x14ac:dyDescent="0.3">
      <c r="A83" s="359"/>
      <c r="B83" s="359"/>
      <c r="C83" s="412" t="s">
        <v>552</v>
      </c>
      <c r="D83" s="356">
        <v>3000000</v>
      </c>
      <c r="E83" s="402">
        <f>SUM(K83:K85)</f>
        <v>3000000</v>
      </c>
      <c r="F83" s="356">
        <f>E83-D83</f>
        <v>0</v>
      </c>
      <c r="G83" s="6" t="s">
        <v>564</v>
      </c>
      <c r="H83" s="49" t="s">
        <v>192</v>
      </c>
      <c r="I83" s="49" t="s">
        <v>49</v>
      </c>
      <c r="J83" s="49" t="s">
        <v>33</v>
      </c>
      <c r="K83" s="226">
        <v>1000000</v>
      </c>
    </row>
    <row r="84" spans="1:11" ht="15.75" customHeight="1" x14ac:dyDescent="0.3">
      <c r="A84" s="359"/>
      <c r="B84" s="359"/>
      <c r="C84" s="412"/>
      <c r="D84" s="356"/>
      <c r="E84" s="402"/>
      <c r="F84" s="356"/>
      <c r="G84" s="6" t="s">
        <v>136</v>
      </c>
      <c r="H84" s="49" t="s">
        <v>193</v>
      </c>
      <c r="I84" s="49" t="s">
        <v>49</v>
      </c>
      <c r="J84" s="49" t="s">
        <v>33</v>
      </c>
      <c r="K84" s="226">
        <v>1000000</v>
      </c>
    </row>
    <row r="85" spans="1:11" ht="15.75" customHeight="1" x14ac:dyDescent="0.3">
      <c r="A85" s="359"/>
      <c r="B85" s="359"/>
      <c r="C85" s="413"/>
      <c r="D85" s="357"/>
      <c r="E85" s="401"/>
      <c r="F85" s="357"/>
      <c r="G85" s="3" t="s">
        <v>478</v>
      </c>
      <c r="H85" s="50" t="s">
        <v>194</v>
      </c>
      <c r="I85" s="50" t="s">
        <v>49</v>
      </c>
      <c r="J85" s="50" t="s">
        <v>33</v>
      </c>
      <c r="K85" s="190">
        <v>1000000</v>
      </c>
    </row>
    <row r="86" spans="1:11" ht="15.75" customHeight="1" x14ac:dyDescent="0.3">
      <c r="A86" s="359"/>
      <c r="B86" s="359"/>
      <c r="C86" s="436" t="s">
        <v>73</v>
      </c>
      <c r="D86" s="356">
        <v>7145000</v>
      </c>
      <c r="E86" s="402">
        <f>SUM(K86:K89)</f>
        <v>7145000</v>
      </c>
      <c r="F86" s="356">
        <f>E86-D86</f>
        <v>0</v>
      </c>
      <c r="G86" s="6" t="s">
        <v>74</v>
      </c>
      <c r="H86" s="49" t="s">
        <v>526</v>
      </c>
      <c r="I86" s="49" t="s">
        <v>42</v>
      </c>
      <c r="J86" s="49" t="s">
        <v>33</v>
      </c>
      <c r="K86" s="226">
        <v>3300000</v>
      </c>
    </row>
    <row r="87" spans="1:11" ht="15.75" customHeight="1" x14ac:dyDescent="0.3">
      <c r="A87" s="359"/>
      <c r="B87" s="359"/>
      <c r="C87" s="436"/>
      <c r="D87" s="356"/>
      <c r="E87" s="402"/>
      <c r="F87" s="356"/>
      <c r="G87" s="6" t="s">
        <v>479</v>
      </c>
      <c r="H87" s="49" t="s">
        <v>480</v>
      </c>
      <c r="I87" s="49" t="s">
        <v>481</v>
      </c>
      <c r="J87" s="49" t="s">
        <v>462</v>
      </c>
      <c r="K87" s="226">
        <v>605000</v>
      </c>
    </row>
    <row r="88" spans="1:11" ht="15.75" customHeight="1" x14ac:dyDescent="0.3">
      <c r="A88" s="359"/>
      <c r="B88" s="359"/>
      <c r="C88" s="436"/>
      <c r="D88" s="356"/>
      <c r="E88" s="402"/>
      <c r="F88" s="356"/>
      <c r="G88" s="6" t="s">
        <v>75</v>
      </c>
      <c r="H88" s="49" t="s">
        <v>56</v>
      </c>
      <c r="I88" s="49" t="s">
        <v>42</v>
      </c>
      <c r="J88" s="49" t="s">
        <v>33</v>
      </c>
      <c r="K88" s="226">
        <v>2640000</v>
      </c>
    </row>
    <row r="89" spans="1:11" ht="15.75" customHeight="1" x14ac:dyDescent="0.3">
      <c r="A89" s="360"/>
      <c r="B89" s="360"/>
      <c r="C89" s="367"/>
      <c r="D89" s="357"/>
      <c r="E89" s="401"/>
      <c r="F89" s="357"/>
      <c r="G89" s="3" t="s">
        <v>137</v>
      </c>
      <c r="H89" s="50" t="s">
        <v>482</v>
      </c>
      <c r="I89" s="50" t="s">
        <v>483</v>
      </c>
      <c r="J89" s="50" t="s">
        <v>33</v>
      </c>
      <c r="K89" s="190">
        <v>600000</v>
      </c>
    </row>
    <row r="90" spans="1:11" ht="17.25" customHeight="1" x14ac:dyDescent="0.3">
      <c r="A90" s="358" t="s">
        <v>76</v>
      </c>
      <c r="B90" s="353" t="s">
        <v>8</v>
      </c>
      <c r="C90" s="354"/>
      <c r="D90" s="80">
        <v>187806000</v>
      </c>
      <c r="E90" s="128">
        <f>E91+E101</f>
        <v>187806000</v>
      </c>
      <c r="F90" s="80">
        <f t="shared" ref="F90" si="1">E90-D90</f>
        <v>0</v>
      </c>
      <c r="G90" s="349" t="s">
        <v>286</v>
      </c>
      <c r="H90" s="350"/>
      <c r="I90" s="350"/>
      <c r="J90" s="350"/>
      <c r="K90" s="231">
        <f>K91+K101</f>
        <v>187414000</v>
      </c>
    </row>
    <row r="91" spans="1:11" ht="17.25" customHeight="1" x14ac:dyDescent="0.3">
      <c r="A91" s="359"/>
      <c r="B91" s="358" t="s">
        <v>45</v>
      </c>
      <c r="C91" s="85" t="s">
        <v>9</v>
      </c>
      <c r="D91" s="82">
        <v>172400000</v>
      </c>
      <c r="E91" s="129">
        <f>SUM(E92:E100)</f>
        <v>172400000</v>
      </c>
      <c r="F91" s="82">
        <v>0</v>
      </c>
      <c r="G91" s="351" t="s">
        <v>285</v>
      </c>
      <c r="H91" s="352"/>
      <c r="I91" s="352"/>
      <c r="J91" s="352"/>
      <c r="K91" s="232">
        <f>SUM(K92:K100)</f>
        <v>172400000</v>
      </c>
    </row>
    <row r="92" spans="1:11" ht="15" customHeight="1" x14ac:dyDescent="0.3">
      <c r="A92" s="359"/>
      <c r="B92" s="359"/>
      <c r="C92" s="358" t="s">
        <v>77</v>
      </c>
      <c r="D92" s="355">
        <v>112800000</v>
      </c>
      <c r="E92" s="400">
        <f>SUM(K92:K93)</f>
        <v>112800000</v>
      </c>
      <c r="F92" s="355">
        <f>E92-D92</f>
        <v>0</v>
      </c>
      <c r="G92" s="17" t="s">
        <v>138</v>
      </c>
      <c r="H92" s="25" t="s">
        <v>542</v>
      </c>
      <c r="I92" s="25" t="s">
        <v>42</v>
      </c>
      <c r="J92" s="25" t="s">
        <v>140</v>
      </c>
      <c r="K92" s="225">
        <v>108000000</v>
      </c>
    </row>
    <row r="93" spans="1:11" ht="15" customHeight="1" x14ac:dyDescent="0.3">
      <c r="A93" s="359"/>
      <c r="B93" s="359"/>
      <c r="C93" s="360"/>
      <c r="D93" s="357"/>
      <c r="E93" s="401"/>
      <c r="F93" s="357"/>
      <c r="G93" s="6" t="s">
        <v>139</v>
      </c>
      <c r="H93" s="49" t="s">
        <v>538</v>
      </c>
      <c r="I93" s="49" t="s">
        <v>125</v>
      </c>
      <c r="J93" s="49" t="s">
        <v>124</v>
      </c>
      <c r="K93" s="226">
        <v>4800000</v>
      </c>
    </row>
    <row r="94" spans="1:11" ht="15" customHeight="1" x14ac:dyDescent="0.3">
      <c r="A94" s="359"/>
      <c r="B94" s="359"/>
      <c r="C94" s="358" t="s">
        <v>78</v>
      </c>
      <c r="D94" s="355">
        <v>43600000</v>
      </c>
      <c r="E94" s="400">
        <f>SUM(K94:K97)</f>
        <v>43600000</v>
      </c>
      <c r="F94" s="355">
        <f>E94-D94</f>
        <v>0</v>
      </c>
      <c r="G94" s="17" t="s">
        <v>79</v>
      </c>
      <c r="H94" s="25" t="s">
        <v>525</v>
      </c>
      <c r="I94" s="25" t="s">
        <v>42</v>
      </c>
      <c r="J94" s="25" t="s">
        <v>33</v>
      </c>
      <c r="K94" s="225">
        <v>27600000</v>
      </c>
    </row>
    <row r="95" spans="1:11" ht="15" customHeight="1" x14ac:dyDescent="0.3">
      <c r="A95" s="359"/>
      <c r="B95" s="359"/>
      <c r="C95" s="359"/>
      <c r="D95" s="356"/>
      <c r="E95" s="402"/>
      <c r="F95" s="356"/>
      <c r="G95" s="6" t="s">
        <v>184</v>
      </c>
      <c r="H95" s="49" t="s">
        <v>527</v>
      </c>
      <c r="I95" s="49" t="s">
        <v>175</v>
      </c>
      <c r="J95" s="49" t="s">
        <v>435</v>
      </c>
      <c r="K95" s="226">
        <v>9000000</v>
      </c>
    </row>
    <row r="96" spans="1:11" ht="15" customHeight="1" x14ac:dyDescent="0.3">
      <c r="A96" s="359"/>
      <c r="B96" s="359"/>
      <c r="C96" s="359"/>
      <c r="D96" s="356"/>
      <c r="E96" s="402"/>
      <c r="F96" s="356"/>
      <c r="G96" s="6" t="s">
        <v>83</v>
      </c>
      <c r="H96" s="49" t="s">
        <v>544</v>
      </c>
      <c r="I96" s="49" t="s">
        <v>141</v>
      </c>
      <c r="J96" s="49" t="s">
        <v>33</v>
      </c>
      <c r="K96" s="226">
        <v>1000000</v>
      </c>
    </row>
    <row r="97" spans="1:11" ht="15" customHeight="1" x14ac:dyDescent="0.3">
      <c r="A97" s="359"/>
      <c r="B97" s="359"/>
      <c r="C97" s="360"/>
      <c r="D97" s="357"/>
      <c r="E97" s="401"/>
      <c r="F97" s="357"/>
      <c r="G97" s="6" t="s">
        <v>80</v>
      </c>
      <c r="H97" s="49" t="s">
        <v>536</v>
      </c>
      <c r="I97" s="49" t="s">
        <v>42</v>
      </c>
      <c r="J97" s="49" t="s">
        <v>33</v>
      </c>
      <c r="K97" s="226">
        <v>6000000</v>
      </c>
    </row>
    <row r="98" spans="1:11" ht="16.5" customHeight="1" x14ac:dyDescent="0.3">
      <c r="A98" s="359"/>
      <c r="B98" s="359"/>
      <c r="C98" s="67" t="s">
        <v>81</v>
      </c>
      <c r="D98" s="78">
        <v>1000000</v>
      </c>
      <c r="E98" s="133">
        <f>K98</f>
        <v>1000000</v>
      </c>
      <c r="F98" s="78">
        <f t="shared" ref="F98:F104" si="2">E98-D98</f>
        <v>0</v>
      </c>
      <c r="G98" s="17" t="s">
        <v>370</v>
      </c>
      <c r="H98" s="25" t="s">
        <v>529</v>
      </c>
      <c r="I98" s="25" t="s">
        <v>141</v>
      </c>
      <c r="J98" s="25" t="s">
        <v>33</v>
      </c>
      <c r="K98" s="225">
        <v>1000000</v>
      </c>
    </row>
    <row r="99" spans="1:11" ht="16.5" customHeight="1" x14ac:dyDescent="0.3">
      <c r="A99" s="359"/>
      <c r="B99" s="359"/>
      <c r="C99" s="67" t="s">
        <v>82</v>
      </c>
      <c r="D99" s="78">
        <v>5400000</v>
      </c>
      <c r="E99" s="133">
        <f>K99</f>
        <v>5400000</v>
      </c>
      <c r="F99" s="78">
        <f t="shared" si="2"/>
        <v>0</v>
      </c>
      <c r="G99" s="17" t="s">
        <v>551</v>
      </c>
      <c r="H99" s="25" t="s">
        <v>566</v>
      </c>
      <c r="I99" s="25" t="s">
        <v>531</v>
      </c>
      <c r="J99" s="25" t="s">
        <v>565</v>
      </c>
      <c r="K99" s="225">
        <v>5400000</v>
      </c>
    </row>
    <row r="100" spans="1:11" ht="16.5" customHeight="1" x14ac:dyDescent="0.3">
      <c r="A100" s="359"/>
      <c r="B100" s="360"/>
      <c r="C100" s="67" t="s">
        <v>143</v>
      </c>
      <c r="D100" s="78">
        <v>9600000</v>
      </c>
      <c r="E100" s="133">
        <f>K100</f>
        <v>9600000</v>
      </c>
      <c r="F100" s="78">
        <f t="shared" si="2"/>
        <v>0</v>
      </c>
      <c r="G100" s="17" t="s">
        <v>372</v>
      </c>
      <c r="H100" s="25" t="s">
        <v>486</v>
      </c>
      <c r="I100" s="25" t="s">
        <v>125</v>
      </c>
      <c r="J100" s="25" t="s">
        <v>124</v>
      </c>
      <c r="K100" s="225">
        <v>9600000</v>
      </c>
    </row>
    <row r="101" spans="1:11" ht="17.25" customHeight="1" x14ac:dyDescent="0.3">
      <c r="A101" s="359"/>
      <c r="B101" s="358" t="s">
        <v>76</v>
      </c>
      <c r="C101" s="127" t="s">
        <v>9</v>
      </c>
      <c r="D101" s="136">
        <v>15406000</v>
      </c>
      <c r="E101" s="137">
        <f>SUM(E102:E106)</f>
        <v>15406000</v>
      </c>
      <c r="F101" s="136">
        <f t="shared" si="2"/>
        <v>0</v>
      </c>
      <c r="G101" s="351" t="s">
        <v>287</v>
      </c>
      <c r="H101" s="352"/>
      <c r="I101" s="352"/>
      <c r="J101" s="352"/>
      <c r="K101" s="229">
        <v>15014000</v>
      </c>
    </row>
    <row r="102" spans="1:11" ht="30" customHeight="1" x14ac:dyDescent="0.3">
      <c r="A102" s="359"/>
      <c r="B102" s="359"/>
      <c r="C102" s="253" t="s">
        <v>84</v>
      </c>
      <c r="D102" s="252">
        <v>4004000</v>
      </c>
      <c r="E102" s="254">
        <v>4004000</v>
      </c>
      <c r="F102" s="252">
        <f t="shared" si="2"/>
        <v>0</v>
      </c>
      <c r="G102" s="414" t="s">
        <v>498</v>
      </c>
      <c r="H102" s="415"/>
      <c r="I102" s="415"/>
      <c r="J102" s="415"/>
      <c r="K102" s="416"/>
    </row>
    <row r="103" spans="1:11" ht="30" customHeight="1" x14ac:dyDescent="0.3">
      <c r="A103" s="359"/>
      <c r="B103" s="359"/>
      <c r="C103" s="253" t="s">
        <v>85</v>
      </c>
      <c r="D103" s="252">
        <v>4400000</v>
      </c>
      <c r="E103" s="254">
        <v>4400000</v>
      </c>
      <c r="F103" s="252">
        <f t="shared" si="2"/>
        <v>0</v>
      </c>
      <c r="G103" s="417"/>
      <c r="H103" s="418"/>
      <c r="I103" s="418"/>
      <c r="J103" s="418"/>
      <c r="K103" s="419"/>
    </row>
    <row r="104" spans="1:11" ht="30" customHeight="1" x14ac:dyDescent="0.3">
      <c r="A104" s="359"/>
      <c r="B104" s="359"/>
      <c r="C104" s="251" t="s">
        <v>86</v>
      </c>
      <c r="D104" s="252">
        <v>1472000</v>
      </c>
      <c r="E104" s="254">
        <v>1472000</v>
      </c>
      <c r="F104" s="252">
        <f t="shared" si="2"/>
        <v>0</v>
      </c>
      <c r="G104" s="417"/>
      <c r="H104" s="418"/>
      <c r="I104" s="418"/>
      <c r="J104" s="418"/>
      <c r="K104" s="419"/>
    </row>
    <row r="105" spans="1:11" ht="30" customHeight="1" x14ac:dyDescent="0.3">
      <c r="A105" s="359"/>
      <c r="B105" s="359"/>
      <c r="C105" s="251" t="s">
        <v>87</v>
      </c>
      <c r="D105" s="255">
        <v>4930000</v>
      </c>
      <c r="E105" s="254">
        <v>4930000</v>
      </c>
      <c r="F105" s="252">
        <f t="shared" ref="F105:F112" si="3">E105-D105</f>
        <v>0</v>
      </c>
      <c r="G105" s="417"/>
      <c r="H105" s="418"/>
      <c r="I105" s="418"/>
      <c r="J105" s="418"/>
      <c r="K105" s="419"/>
    </row>
    <row r="106" spans="1:11" ht="30" customHeight="1" x14ac:dyDescent="0.3">
      <c r="A106" s="360"/>
      <c r="B106" s="360"/>
      <c r="C106" s="97" t="s">
        <v>185</v>
      </c>
      <c r="D106" s="76">
        <v>600000</v>
      </c>
      <c r="E106" s="191">
        <v>600000</v>
      </c>
      <c r="F106" s="76">
        <f t="shared" si="3"/>
        <v>0</v>
      </c>
      <c r="G106" s="420"/>
      <c r="H106" s="421"/>
      <c r="I106" s="421"/>
      <c r="J106" s="421"/>
      <c r="K106" s="422"/>
    </row>
    <row r="107" spans="1:11" ht="15.75" customHeight="1" x14ac:dyDescent="0.3">
      <c r="A107" s="358" t="s">
        <v>342</v>
      </c>
      <c r="B107" s="353" t="s">
        <v>341</v>
      </c>
      <c r="C107" s="354"/>
      <c r="D107" s="138">
        <f>D108</f>
        <v>0</v>
      </c>
      <c r="E107" s="139">
        <f>E108</f>
        <v>0</v>
      </c>
      <c r="F107" s="138">
        <f t="shared" si="3"/>
        <v>0</v>
      </c>
      <c r="G107" s="349" t="s">
        <v>346</v>
      </c>
      <c r="H107" s="350"/>
      <c r="I107" s="350"/>
      <c r="J107" s="350"/>
      <c r="K107" s="194">
        <f>K108</f>
        <v>0</v>
      </c>
    </row>
    <row r="108" spans="1:11" ht="15.75" customHeight="1" x14ac:dyDescent="0.3">
      <c r="A108" s="359"/>
      <c r="B108" s="358" t="s">
        <v>342</v>
      </c>
      <c r="C108" s="188" t="s">
        <v>343</v>
      </c>
      <c r="D108" s="136">
        <f>D109</f>
        <v>0</v>
      </c>
      <c r="E108" s="137">
        <f>E109</f>
        <v>0</v>
      </c>
      <c r="F108" s="136">
        <f t="shared" si="3"/>
        <v>0</v>
      </c>
      <c r="G108" s="351" t="s">
        <v>347</v>
      </c>
      <c r="H108" s="352"/>
      <c r="I108" s="352"/>
      <c r="J108" s="352"/>
      <c r="K108" s="198">
        <f>K109</f>
        <v>0</v>
      </c>
    </row>
    <row r="109" spans="1:11" ht="15.75" customHeight="1" x14ac:dyDescent="0.3">
      <c r="A109" s="360"/>
      <c r="B109" s="360"/>
      <c r="C109" s="140" t="s">
        <v>344</v>
      </c>
      <c r="D109" s="78">
        <v>0</v>
      </c>
      <c r="E109" s="133">
        <f>K109</f>
        <v>0</v>
      </c>
      <c r="F109" s="78">
        <f t="shared" si="3"/>
        <v>0</v>
      </c>
      <c r="G109" s="17" t="s">
        <v>345</v>
      </c>
      <c r="H109" s="25"/>
      <c r="I109" s="25"/>
      <c r="J109" s="25"/>
      <c r="K109" s="225">
        <v>0</v>
      </c>
    </row>
    <row r="110" spans="1:11" ht="15.75" customHeight="1" x14ac:dyDescent="0.3">
      <c r="A110" s="358" t="s">
        <v>348</v>
      </c>
      <c r="B110" s="353" t="s">
        <v>341</v>
      </c>
      <c r="C110" s="354"/>
      <c r="D110" s="138">
        <f>D111</f>
        <v>0</v>
      </c>
      <c r="E110" s="139">
        <f>E111</f>
        <v>0</v>
      </c>
      <c r="F110" s="138">
        <f t="shared" si="3"/>
        <v>0</v>
      </c>
      <c r="G110" s="349" t="s">
        <v>352</v>
      </c>
      <c r="H110" s="350"/>
      <c r="I110" s="350"/>
      <c r="J110" s="350"/>
      <c r="K110" s="194">
        <f>K111</f>
        <v>0</v>
      </c>
    </row>
    <row r="111" spans="1:11" ht="15.75" customHeight="1" x14ac:dyDescent="0.3">
      <c r="A111" s="359"/>
      <c r="B111" s="358" t="s">
        <v>350</v>
      </c>
      <c r="C111" s="189" t="s">
        <v>349</v>
      </c>
      <c r="D111" s="136">
        <f>D112</f>
        <v>0</v>
      </c>
      <c r="E111" s="137">
        <f>E112</f>
        <v>0</v>
      </c>
      <c r="F111" s="136">
        <f t="shared" si="3"/>
        <v>0</v>
      </c>
      <c r="G111" s="351" t="s">
        <v>353</v>
      </c>
      <c r="H111" s="352"/>
      <c r="I111" s="352"/>
      <c r="J111" s="352"/>
      <c r="K111" s="198">
        <f>K112</f>
        <v>0</v>
      </c>
    </row>
    <row r="112" spans="1:11" ht="15.75" customHeight="1" x14ac:dyDescent="0.3">
      <c r="A112" s="360"/>
      <c r="B112" s="360"/>
      <c r="C112" s="97" t="s">
        <v>351</v>
      </c>
      <c r="D112" s="76">
        <v>0</v>
      </c>
      <c r="E112" s="191">
        <f>K112</f>
        <v>0</v>
      </c>
      <c r="F112" s="76">
        <f t="shared" si="3"/>
        <v>0</v>
      </c>
      <c r="G112" s="4" t="s">
        <v>348</v>
      </c>
      <c r="H112" s="19"/>
      <c r="I112" s="19"/>
      <c r="J112" s="19"/>
      <c r="K112" s="192">
        <v>0</v>
      </c>
    </row>
    <row r="113" spans="1:11" ht="15.75" customHeight="1" x14ac:dyDescent="0.3">
      <c r="A113" s="358" t="s">
        <v>88</v>
      </c>
      <c r="B113" s="353" t="s">
        <v>8</v>
      </c>
      <c r="C113" s="354"/>
      <c r="D113" s="138">
        <f>D114</f>
        <v>20000000</v>
      </c>
      <c r="E113" s="139">
        <f>E114</f>
        <v>5000000</v>
      </c>
      <c r="F113" s="138">
        <f t="shared" ref="F113:F115" si="4">E113-D113</f>
        <v>-15000000</v>
      </c>
      <c r="G113" s="349" t="s">
        <v>289</v>
      </c>
      <c r="H113" s="350"/>
      <c r="I113" s="350"/>
      <c r="J113" s="350"/>
      <c r="K113" s="194">
        <f>K114</f>
        <v>5000000</v>
      </c>
    </row>
    <row r="114" spans="1:11" ht="15.75" customHeight="1" x14ac:dyDescent="0.3">
      <c r="A114" s="359"/>
      <c r="B114" s="358" t="s">
        <v>89</v>
      </c>
      <c r="C114" s="85" t="s">
        <v>9</v>
      </c>
      <c r="D114" s="136">
        <f>D115</f>
        <v>20000000</v>
      </c>
      <c r="E114" s="137">
        <f>E115</f>
        <v>5000000</v>
      </c>
      <c r="F114" s="136">
        <f t="shared" si="4"/>
        <v>-15000000</v>
      </c>
      <c r="G114" s="351" t="s">
        <v>290</v>
      </c>
      <c r="H114" s="352"/>
      <c r="I114" s="352"/>
      <c r="J114" s="352"/>
      <c r="K114" s="198">
        <f>SUM(K115:K116)</f>
        <v>5000000</v>
      </c>
    </row>
    <row r="115" spans="1:11" ht="15.75" customHeight="1" x14ac:dyDescent="0.3">
      <c r="A115" s="359"/>
      <c r="B115" s="359"/>
      <c r="C115" s="358" t="s">
        <v>90</v>
      </c>
      <c r="D115" s="355">
        <v>20000000</v>
      </c>
      <c r="E115" s="400">
        <f>SUM(K115:K116)</f>
        <v>5000000</v>
      </c>
      <c r="F115" s="355">
        <f t="shared" si="4"/>
        <v>-15000000</v>
      </c>
      <c r="G115" s="17" t="s">
        <v>369</v>
      </c>
      <c r="H115" s="25"/>
      <c r="I115" s="25"/>
      <c r="J115" s="25"/>
      <c r="K115" s="225">
        <v>0</v>
      </c>
    </row>
    <row r="116" spans="1:11" ht="15.75" customHeight="1" x14ac:dyDescent="0.3">
      <c r="A116" s="360"/>
      <c r="B116" s="360"/>
      <c r="C116" s="360"/>
      <c r="D116" s="357"/>
      <c r="E116" s="401"/>
      <c r="F116" s="357"/>
      <c r="G116" s="6" t="s">
        <v>487</v>
      </c>
      <c r="H116" s="49"/>
      <c r="I116" s="49"/>
      <c r="J116" s="49"/>
      <c r="K116" s="226">
        <v>5000000</v>
      </c>
    </row>
    <row r="117" spans="1:11" ht="15.75" customHeight="1" x14ac:dyDescent="0.3">
      <c r="A117" s="358" t="s">
        <v>354</v>
      </c>
      <c r="B117" s="353" t="s">
        <v>355</v>
      </c>
      <c r="C117" s="435"/>
      <c r="D117" s="138">
        <v>51500000</v>
      </c>
      <c r="E117" s="139">
        <f>E118</f>
        <v>91700000</v>
      </c>
      <c r="F117" s="138">
        <f t="shared" ref="F117:F131" si="5">E117-D117</f>
        <v>40200000</v>
      </c>
      <c r="G117" s="349" t="s">
        <v>359</v>
      </c>
      <c r="H117" s="350"/>
      <c r="I117" s="350"/>
      <c r="J117" s="350"/>
      <c r="K117" s="194">
        <f>K118</f>
        <v>500000</v>
      </c>
    </row>
    <row r="118" spans="1:11" ht="15.75" customHeight="1" x14ac:dyDescent="0.3">
      <c r="A118" s="359"/>
      <c r="B118" s="426" t="s">
        <v>356</v>
      </c>
      <c r="C118" s="85" t="s">
        <v>225</v>
      </c>
      <c r="D118" s="82">
        <v>51500000</v>
      </c>
      <c r="E118" s="129">
        <f>E119</f>
        <v>91700000</v>
      </c>
      <c r="F118" s="82">
        <f t="shared" si="5"/>
        <v>40200000</v>
      </c>
      <c r="G118" s="351" t="s">
        <v>288</v>
      </c>
      <c r="H118" s="352"/>
      <c r="I118" s="352"/>
      <c r="J118" s="352"/>
      <c r="K118" s="193">
        <f>K119</f>
        <v>500000</v>
      </c>
    </row>
    <row r="119" spans="1:11" ht="15.75" customHeight="1" x14ac:dyDescent="0.3">
      <c r="A119" s="359"/>
      <c r="B119" s="427"/>
      <c r="C119" s="358" t="s">
        <v>357</v>
      </c>
      <c r="D119" s="355">
        <v>51500000</v>
      </c>
      <c r="E119" s="400">
        <f>SUM(K119:K121)</f>
        <v>91700000</v>
      </c>
      <c r="F119" s="355">
        <f>E119-D119</f>
        <v>40200000</v>
      </c>
      <c r="G119" s="3" t="s">
        <v>358</v>
      </c>
      <c r="H119" s="50"/>
      <c r="I119" s="50"/>
      <c r="J119" s="50"/>
      <c r="K119" s="190">
        <v>500000</v>
      </c>
    </row>
    <row r="120" spans="1:11" ht="15.75" customHeight="1" x14ac:dyDescent="0.3">
      <c r="A120" s="430"/>
      <c r="B120" s="428"/>
      <c r="C120" s="430"/>
      <c r="D120" s="431"/>
      <c r="E120" s="431"/>
      <c r="F120" s="431"/>
      <c r="G120" s="17" t="s">
        <v>371</v>
      </c>
      <c r="H120" s="25" t="s">
        <v>602</v>
      </c>
      <c r="I120" s="25" t="s">
        <v>540</v>
      </c>
      <c r="J120" s="25" t="s">
        <v>142</v>
      </c>
      <c r="K120" s="225">
        <v>79200000</v>
      </c>
    </row>
    <row r="121" spans="1:11" ht="15.75" customHeight="1" x14ac:dyDescent="0.3">
      <c r="A121" s="389"/>
      <c r="B121" s="429"/>
      <c r="C121" s="389"/>
      <c r="D121" s="379"/>
      <c r="E121" s="379"/>
      <c r="F121" s="379"/>
      <c r="G121" s="17" t="s">
        <v>484</v>
      </c>
      <c r="H121" s="25" t="s">
        <v>603</v>
      </c>
      <c r="I121" s="25" t="s">
        <v>441</v>
      </c>
      <c r="J121" s="25" t="s">
        <v>485</v>
      </c>
      <c r="K121" s="225">
        <v>12000000</v>
      </c>
    </row>
    <row r="122" spans="1:11" ht="15.75" customHeight="1" x14ac:dyDescent="0.3">
      <c r="A122" s="370" t="s">
        <v>360</v>
      </c>
      <c r="B122" s="353" t="s">
        <v>361</v>
      </c>
      <c r="C122" s="354"/>
      <c r="D122" s="80">
        <v>600000</v>
      </c>
      <c r="E122" s="128">
        <f>E123</f>
        <v>600000</v>
      </c>
      <c r="F122" s="80">
        <f t="shared" si="5"/>
        <v>0</v>
      </c>
      <c r="G122" s="349" t="s">
        <v>366</v>
      </c>
      <c r="H122" s="350"/>
      <c r="I122" s="350"/>
      <c r="J122" s="350"/>
      <c r="K122" s="195">
        <f>K123</f>
        <v>600000</v>
      </c>
    </row>
    <row r="123" spans="1:11" ht="15.75" customHeight="1" x14ac:dyDescent="0.3">
      <c r="A123" s="371"/>
      <c r="B123" s="370" t="s">
        <v>365</v>
      </c>
      <c r="C123" s="88" t="s">
        <v>225</v>
      </c>
      <c r="D123" s="131">
        <v>600000</v>
      </c>
      <c r="E123" s="132">
        <f>SUM(E124:E125)</f>
        <v>600000</v>
      </c>
      <c r="F123" s="131">
        <f t="shared" si="5"/>
        <v>0</v>
      </c>
      <c r="G123" s="351" t="s">
        <v>367</v>
      </c>
      <c r="H123" s="352"/>
      <c r="I123" s="352"/>
      <c r="J123" s="352"/>
      <c r="K123" s="196">
        <f>SUM(K124:K125)</f>
        <v>600000</v>
      </c>
    </row>
    <row r="124" spans="1:11" ht="15.75" customHeight="1" x14ac:dyDescent="0.3">
      <c r="A124" s="371"/>
      <c r="B124" s="371"/>
      <c r="C124" s="68" t="s">
        <v>362</v>
      </c>
      <c r="D124" s="76">
        <v>600000</v>
      </c>
      <c r="E124" s="191">
        <f>K124</f>
        <v>600000</v>
      </c>
      <c r="F124" s="76">
        <f t="shared" si="5"/>
        <v>0</v>
      </c>
      <c r="G124" s="4" t="s">
        <v>362</v>
      </c>
      <c r="H124" s="19"/>
      <c r="I124" s="19"/>
      <c r="J124" s="19"/>
      <c r="K124" s="192">
        <v>600000</v>
      </c>
    </row>
    <row r="125" spans="1:11" ht="15.75" customHeight="1" x14ac:dyDescent="0.3">
      <c r="A125" s="372"/>
      <c r="B125" s="372"/>
      <c r="C125" s="68" t="s">
        <v>364</v>
      </c>
      <c r="D125" s="76">
        <v>0</v>
      </c>
      <c r="E125" s="191">
        <f>K125</f>
        <v>0</v>
      </c>
      <c r="F125" s="76">
        <f t="shared" si="5"/>
        <v>0</v>
      </c>
      <c r="G125" s="3" t="s">
        <v>363</v>
      </c>
      <c r="H125" s="50"/>
      <c r="I125" s="50"/>
      <c r="J125" s="50"/>
      <c r="K125" s="190">
        <v>0</v>
      </c>
    </row>
    <row r="126" spans="1:11" ht="15.75" customHeight="1" x14ac:dyDescent="0.3">
      <c r="A126" s="358" t="s">
        <v>145</v>
      </c>
      <c r="B126" s="365" t="s">
        <v>147</v>
      </c>
      <c r="C126" s="365"/>
      <c r="D126" s="138">
        <v>1500000</v>
      </c>
      <c r="E126" s="139">
        <f>E127</f>
        <v>0</v>
      </c>
      <c r="F126" s="138">
        <f t="shared" si="5"/>
        <v>-1500000</v>
      </c>
      <c r="G126" s="349" t="s">
        <v>291</v>
      </c>
      <c r="H126" s="350"/>
      <c r="I126" s="350"/>
      <c r="J126" s="350"/>
      <c r="K126" s="194">
        <f>K127</f>
        <v>0</v>
      </c>
    </row>
    <row r="127" spans="1:11" ht="15.75" customHeight="1" x14ac:dyDescent="0.3">
      <c r="A127" s="359"/>
      <c r="B127" s="432" t="s">
        <v>148</v>
      </c>
      <c r="C127" s="85" t="s">
        <v>95</v>
      </c>
      <c r="D127" s="136">
        <v>1500000</v>
      </c>
      <c r="E127" s="137">
        <f>E128</f>
        <v>0</v>
      </c>
      <c r="F127" s="136">
        <f t="shared" si="5"/>
        <v>-1500000</v>
      </c>
      <c r="G127" s="351" t="s">
        <v>292</v>
      </c>
      <c r="H127" s="352"/>
      <c r="I127" s="352"/>
      <c r="J127" s="352"/>
      <c r="K127" s="198">
        <f>K128</f>
        <v>0</v>
      </c>
    </row>
    <row r="128" spans="1:11" ht="15.75" customHeight="1" x14ac:dyDescent="0.3">
      <c r="A128" s="360"/>
      <c r="B128" s="433"/>
      <c r="C128" s="97" t="s">
        <v>150</v>
      </c>
      <c r="D128" s="76">
        <v>1500000</v>
      </c>
      <c r="E128" s="191">
        <f>K128</f>
        <v>0</v>
      </c>
      <c r="F128" s="76">
        <f t="shared" si="5"/>
        <v>-1500000</v>
      </c>
      <c r="G128" s="4" t="s">
        <v>150</v>
      </c>
      <c r="H128" s="19"/>
      <c r="I128" s="19"/>
      <c r="J128" s="19" t="s">
        <v>124</v>
      </c>
      <c r="K128" s="192">
        <v>0</v>
      </c>
    </row>
    <row r="129" spans="1:11" ht="15.75" customHeight="1" x14ac:dyDescent="0.3">
      <c r="A129" s="359" t="s">
        <v>146</v>
      </c>
      <c r="B129" s="365" t="s">
        <v>147</v>
      </c>
      <c r="C129" s="365"/>
      <c r="D129" s="138">
        <v>1500000</v>
      </c>
      <c r="E129" s="139">
        <f>E130</f>
        <v>0</v>
      </c>
      <c r="F129" s="138">
        <f t="shared" si="5"/>
        <v>-1500000</v>
      </c>
      <c r="G129" s="349" t="s">
        <v>293</v>
      </c>
      <c r="H129" s="350"/>
      <c r="I129" s="350"/>
      <c r="J129" s="350"/>
      <c r="K129" s="194">
        <f>K130</f>
        <v>0</v>
      </c>
    </row>
    <row r="130" spans="1:11" ht="15.75" customHeight="1" x14ac:dyDescent="0.3">
      <c r="A130" s="359"/>
      <c r="B130" s="432" t="s">
        <v>149</v>
      </c>
      <c r="C130" s="85" t="s">
        <v>95</v>
      </c>
      <c r="D130" s="136">
        <v>1500000</v>
      </c>
      <c r="E130" s="137">
        <v>0</v>
      </c>
      <c r="F130" s="136">
        <f t="shared" si="5"/>
        <v>-1500000</v>
      </c>
      <c r="G130" s="351" t="s">
        <v>294</v>
      </c>
      <c r="H130" s="352"/>
      <c r="I130" s="352"/>
      <c r="J130" s="352"/>
      <c r="K130" s="198">
        <f>K131</f>
        <v>0</v>
      </c>
    </row>
    <row r="131" spans="1:11" ht="15.75" customHeight="1" x14ac:dyDescent="0.3">
      <c r="A131" s="360"/>
      <c r="B131" s="433"/>
      <c r="C131" s="197" t="s">
        <v>151</v>
      </c>
      <c r="D131" s="76">
        <v>1500000</v>
      </c>
      <c r="E131" s="191">
        <v>0</v>
      </c>
      <c r="F131" s="76">
        <f t="shared" si="5"/>
        <v>-1500000</v>
      </c>
      <c r="G131" s="4" t="s">
        <v>368</v>
      </c>
      <c r="H131" s="19"/>
      <c r="I131" s="19"/>
      <c r="J131" s="19" t="s">
        <v>124</v>
      </c>
      <c r="K131" s="192">
        <v>0</v>
      </c>
    </row>
    <row r="132" spans="1:11" x14ac:dyDescent="0.3">
      <c r="A132" s="5"/>
      <c r="B132" s="5"/>
      <c r="C132" s="5"/>
      <c r="D132" s="18"/>
      <c r="E132" s="18"/>
      <c r="F132" s="18"/>
      <c r="G132" s="13"/>
      <c r="H132" s="13"/>
      <c r="I132" s="13"/>
      <c r="J132" s="13"/>
      <c r="K132" s="14"/>
    </row>
  </sheetData>
  <mergeCells count="132">
    <mergeCell ref="F63:F68"/>
    <mergeCell ref="F115:F116"/>
    <mergeCell ref="B117:C117"/>
    <mergeCell ref="B107:C107"/>
    <mergeCell ref="A107:A109"/>
    <mergeCell ref="B108:B109"/>
    <mergeCell ref="A110:A112"/>
    <mergeCell ref="B110:C110"/>
    <mergeCell ref="C86:C89"/>
    <mergeCell ref="B114:B116"/>
    <mergeCell ref="B111:B112"/>
    <mergeCell ref="B90:C90"/>
    <mergeCell ref="F119:F121"/>
    <mergeCell ref="A63:A79"/>
    <mergeCell ref="B81:B89"/>
    <mergeCell ref="A80:A89"/>
    <mergeCell ref="F83:F85"/>
    <mergeCell ref="D86:D89"/>
    <mergeCell ref="E86:E89"/>
    <mergeCell ref="D83:D85"/>
    <mergeCell ref="E83:E85"/>
    <mergeCell ref="C63:C68"/>
    <mergeCell ref="D63:D68"/>
    <mergeCell ref="E63:E68"/>
    <mergeCell ref="F86:F89"/>
    <mergeCell ref="B80:C80"/>
    <mergeCell ref="C77:C78"/>
    <mergeCell ref="C69:C76"/>
    <mergeCell ref="D69:D76"/>
    <mergeCell ref="A90:A106"/>
    <mergeCell ref="C115:C116"/>
    <mergeCell ref="D115:D116"/>
    <mergeCell ref="B113:C113"/>
    <mergeCell ref="B91:B100"/>
    <mergeCell ref="B101:B106"/>
    <mergeCell ref="A113:A116"/>
    <mergeCell ref="A2:C2"/>
    <mergeCell ref="D2:D3"/>
    <mergeCell ref="E2:E3"/>
    <mergeCell ref="B118:B121"/>
    <mergeCell ref="A117:A121"/>
    <mergeCell ref="C119:C121"/>
    <mergeCell ref="D119:D121"/>
    <mergeCell ref="A129:A131"/>
    <mergeCell ref="B126:C126"/>
    <mergeCell ref="B127:B128"/>
    <mergeCell ref="B129:C129"/>
    <mergeCell ref="B130:B131"/>
    <mergeCell ref="A126:A128"/>
    <mergeCell ref="A122:A125"/>
    <mergeCell ref="B122:C122"/>
    <mergeCell ref="B123:B125"/>
    <mergeCell ref="E115:E116"/>
    <mergeCell ref="E119:E121"/>
    <mergeCell ref="B63:B79"/>
    <mergeCell ref="B44:B46"/>
    <mergeCell ref="B47:B62"/>
    <mergeCell ref="B37:B43"/>
    <mergeCell ref="B6:B33"/>
    <mergeCell ref="B34:B36"/>
    <mergeCell ref="D34:D36"/>
    <mergeCell ref="E34:E36"/>
    <mergeCell ref="F34:F36"/>
    <mergeCell ref="D94:D97"/>
    <mergeCell ref="C94:C97"/>
    <mergeCell ref="C92:C93"/>
    <mergeCell ref="D92:D93"/>
    <mergeCell ref="C45:C46"/>
    <mergeCell ref="C28:C33"/>
    <mergeCell ref="D28:D33"/>
    <mergeCell ref="E28:E33"/>
    <mergeCell ref="E45:E46"/>
    <mergeCell ref="F45:F46"/>
    <mergeCell ref="D45:D46"/>
    <mergeCell ref="E94:E97"/>
    <mergeCell ref="F94:F97"/>
    <mergeCell ref="E92:E93"/>
    <mergeCell ref="F92:F93"/>
    <mergeCell ref="C83:C85"/>
    <mergeCell ref="E69:E76"/>
    <mergeCell ref="F69:F76"/>
    <mergeCell ref="D77:D78"/>
    <mergeCell ref="E77:E78"/>
    <mergeCell ref="F77:F78"/>
    <mergeCell ref="G130:J130"/>
    <mergeCell ref="G6:J6"/>
    <mergeCell ref="G5:J5"/>
    <mergeCell ref="G37:J37"/>
    <mergeCell ref="G44:J44"/>
    <mergeCell ref="G81:J81"/>
    <mergeCell ref="G80:J80"/>
    <mergeCell ref="G91:J91"/>
    <mergeCell ref="G90:J90"/>
    <mergeCell ref="G101:J101"/>
    <mergeCell ref="G117:J117"/>
    <mergeCell ref="G118:J118"/>
    <mergeCell ref="G123:J123"/>
    <mergeCell ref="G122:J122"/>
    <mergeCell ref="G107:J107"/>
    <mergeCell ref="G108:J108"/>
    <mergeCell ref="G110:J110"/>
    <mergeCell ref="G111:J111"/>
    <mergeCell ref="G102:K106"/>
    <mergeCell ref="G114:J114"/>
    <mergeCell ref="G113:J113"/>
    <mergeCell ref="G126:J126"/>
    <mergeCell ref="G127:J127"/>
    <mergeCell ref="G129:J129"/>
    <mergeCell ref="G2:K3"/>
    <mergeCell ref="C38:C39"/>
    <mergeCell ref="D38:D39"/>
    <mergeCell ref="F38:F39"/>
    <mergeCell ref="E38:E39"/>
    <mergeCell ref="C40:C43"/>
    <mergeCell ref="D40:D43"/>
    <mergeCell ref="E40:E43"/>
    <mergeCell ref="F40:F43"/>
    <mergeCell ref="F7:F25"/>
    <mergeCell ref="F28:F33"/>
    <mergeCell ref="D7:D25"/>
    <mergeCell ref="E7:E25"/>
    <mergeCell ref="F2:F3"/>
    <mergeCell ref="A4:C4"/>
    <mergeCell ref="B5:C5"/>
    <mergeCell ref="A5:A33"/>
    <mergeCell ref="A34:A62"/>
    <mergeCell ref="C47:C62"/>
    <mergeCell ref="D47:D62"/>
    <mergeCell ref="E47:E62"/>
    <mergeCell ref="F47:F62"/>
    <mergeCell ref="C7:C25"/>
    <mergeCell ref="C34:C36"/>
  </mergeCells>
  <phoneticPr fontId="1" type="noConversion"/>
  <pageMargins left="0.51181102362204722" right="0.47244094488188981" top="0.78740157480314965" bottom="0.55118110236220474" header="0.43307086614173229" footer="0.31496062992125984"/>
  <pageSetup paperSize="9" scale="90" orientation="landscape" verticalDpi="360" r:id="rId1"/>
  <headerFooter>
    <oddHeader>&amp;C&amp;20 2017년 한마음노인건강센터 세출예산서</oddHeader>
    <oddFooter>&amp;C&amp;P&amp;R한마음노인건강센터</oddFooter>
  </headerFooter>
  <ignoredErrors>
    <ignoredError sqref="I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표지</vt:lpstr>
      <vt:lpstr>예산총칙</vt:lpstr>
      <vt:lpstr>총괄표</vt:lpstr>
      <vt:lpstr>세입</vt:lpstr>
      <vt:lpstr>세출</vt:lpstr>
      <vt:lpstr>세입!Print_Titles</vt:lpstr>
      <vt:lpstr>세출!Print_Titles</vt:lpstr>
      <vt:lpstr>총괄표!Print_Titles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Registered User</cp:lastModifiedBy>
  <cp:lastPrinted>2017-12-18T05:30:10Z</cp:lastPrinted>
  <dcterms:created xsi:type="dcterms:W3CDTF">2012-12-16T23:56:28Z</dcterms:created>
  <dcterms:modified xsi:type="dcterms:W3CDTF">2017-12-18T05:35:22Z</dcterms:modified>
</cp:coreProperties>
</file>