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통계연보\2019년 통계연보\취합(과목별)-완성,수정\"/>
    </mc:Choice>
  </mc:AlternateContent>
  <bookViews>
    <workbookView xWindow="240" yWindow="90" windowWidth="12915" windowHeight="12270" firstSheet="3" activeTab="7"/>
  </bookViews>
  <sheets>
    <sheet name="공공행정 및 사법" sheetId="13" r:id="rId1"/>
    <sheet name="1. 공무원 총괄" sheetId="19" r:id="rId2"/>
    <sheet name="2. 군공무원" sheetId="20" r:id="rId3"/>
    <sheet name="3. 읍면공무원" sheetId="21" r:id="rId4"/>
    <sheet name="4. 관내 관공서 및 주요기관" sheetId="22" r:id="rId5"/>
    <sheet name="5. 민원서류처리" sheetId="23" r:id="rId6"/>
    <sheet name="6. 범죄발생 및 검거" sheetId="24" r:id="rId7"/>
    <sheet name="7. 소년범죄" sheetId="25" r:id="rId8"/>
    <sheet name="8. 교통사고발생(자동차)" sheetId="26" r:id="rId9"/>
    <sheet name="9. 화재발생" sheetId="27" r:id="rId10"/>
    <sheet name="9-1. 발화요인별 화재발생" sheetId="28" r:id="rId11"/>
    <sheet name="9-2 장소별 화재발생" sheetId="29" r:id="rId12"/>
  </sheets>
  <definedNames>
    <definedName name="_xlnm.Print_Area" localSheetId="1">'1. 공무원 총괄'!$A$1:$S$21</definedName>
    <definedName name="_xlnm.Print_Area" localSheetId="2">'2. 군공무원'!$A$1:$S$44</definedName>
    <definedName name="_xlnm.Print_Area" localSheetId="4">'4. 관내 관공서 및 주요기관'!$A$1:$AO$18</definedName>
    <definedName name="_xlnm.Print_Area" localSheetId="5">'5. 민원서류처리'!$A$1:$F$21</definedName>
    <definedName name="_xlnm.Print_Area" localSheetId="7">'7. 소년범죄'!$A$1:$M$26</definedName>
    <definedName name="_xlnm.Print_Area" localSheetId="9">'9. 화재발생'!$A$1:$AB$25</definedName>
    <definedName name="_xlnm.Print_Area" localSheetId="10">'9-1. 발화요인별 화재발생'!$A$1:$G$21</definedName>
    <definedName name="_xlnm.Print_Area" localSheetId="11">'9-2 장소별 화재발생'!$A$1:$K$24</definedName>
  </definedNames>
  <calcPr calcId="162913"/>
</workbook>
</file>

<file path=xl/calcChain.xml><?xml version="1.0" encoding="utf-8"?>
<calcChain xmlns="http://schemas.openxmlformats.org/spreadsheetml/2006/main">
  <c r="I11" i="27" l="1"/>
  <c r="J12" i="27"/>
  <c r="I13" i="27" l="1"/>
  <c r="I14" i="27"/>
  <c r="I15" i="27"/>
  <c r="I16" i="27"/>
  <c r="I17" i="27"/>
  <c r="I18" i="27"/>
  <c r="I19" i="27"/>
  <c r="I20" i="27"/>
  <c r="I21" i="27"/>
  <c r="I22" i="27"/>
  <c r="I23" i="27"/>
  <c r="I12" i="27"/>
  <c r="B11" i="28" l="1"/>
  <c r="B11" i="27"/>
  <c r="M12" i="27"/>
  <c r="M23" i="27"/>
  <c r="M22" i="27"/>
  <c r="M21" i="27"/>
  <c r="M20" i="27"/>
  <c r="M19" i="27"/>
  <c r="M18" i="27"/>
  <c r="M17" i="27"/>
  <c r="M16" i="27"/>
  <c r="M15" i="27"/>
  <c r="M14" i="27"/>
  <c r="M13" i="27"/>
  <c r="M11" i="27" l="1"/>
  <c r="K15" i="27" l="1"/>
  <c r="K14" i="27"/>
  <c r="K13" i="27"/>
  <c r="K12" i="27"/>
  <c r="K11" i="27" s="1"/>
  <c r="K23" i="27"/>
  <c r="K22" i="27"/>
  <c r="K21" i="27"/>
  <c r="K20" i="27"/>
  <c r="K19" i="27"/>
  <c r="K18" i="27"/>
  <c r="K17" i="27"/>
  <c r="K16" i="27"/>
  <c r="J14" i="27"/>
  <c r="J13" i="27"/>
  <c r="J23" i="27"/>
  <c r="J22" i="27"/>
  <c r="J21" i="27"/>
  <c r="J20" i="27"/>
  <c r="J19" i="27"/>
  <c r="J18" i="27"/>
  <c r="J17" i="27"/>
  <c r="J16" i="27"/>
  <c r="J15" i="27"/>
  <c r="D11" i="27"/>
  <c r="E11" i="27"/>
  <c r="F11" i="27"/>
  <c r="H11" i="27"/>
  <c r="C11" i="27"/>
  <c r="J11" i="27" l="1"/>
  <c r="B9" i="25" l="1"/>
  <c r="B11" i="23"/>
  <c r="G13" i="19"/>
  <c r="B13" i="19" s="1"/>
  <c r="G14" i="19"/>
  <c r="B14" i="19" s="1"/>
  <c r="G15" i="19"/>
  <c r="B15" i="19" s="1"/>
  <c r="G16" i="19"/>
  <c r="B16" i="19" s="1"/>
  <c r="G17" i="19"/>
  <c r="B17" i="19" s="1"/>
  <c r="G18" i="19"/>
  <c r="B18" i="19" s="1"/>
  <c r="G12" i="19"/>
  <c r="J11" i="20"/>
  <c r="D12" i="21"/>
  <c r="E12" i="21"/>
  <c r="F12" i="21"/>
  <c r="G12" i="21"/>
  <c r="H12" i="21"/>
  <c r="I12" i="21"/>
  <c r="C12" i="21"/>
  <c r="H11" i="20"/>
  <c r="I11" i="20"/>
  <c r="K11" i="20"/>
  <c r="L11" i="20"/>
  <c r="M11" i="20"/>
  <c r="N11" i="20"/>
  <c r="P11" i="20"/>
  <c r="Q11" i="20"/>
  <c r="R11" i="20"/>
  <c r="S11" i="20"/>
  <c r="G11" i="20"/>
  <c r="B11" i="20"/>
  <c r="B12" i="19" l="1"/>
  <c r="P9" i="20"/>
</calcChain>
</file>

<file path=xl/sharedStrings.xml><?xml version="1.0" encoding="utf-8"?>
<sst xmlns="http://schemas.openxmlformats.org/spreadsheetml/2006/main" count="1800" uniqueCount="382">
  <si>
    <t xml:space="preserve">  </t>
  </si>
  <si>
    <t>2 0 1 4</t>
  </si>
  <si>
    <t>2 0 1 5</t>
    <phoneticPr fontId="8" type="noConversion"/>
  </si>
  <si>
    <t>2 0 1 6</t>
    <phoneticPr fontId="8" type="noConversion"/>
  </si>
  <si>
    <t>-</t>
  </si>
  <si>
    <t>-</t>
    <phoneticPr fontId="8" type="noConversion"/>
  </si>
  <si>
    <t>2 0 1 7</t>
    <phoneticPr fontId="8" type="noConversion"/>
  </si>
  <si>
    <r>
      <t xml:space="preserve">(2014 </t>
    </r>
    <r>
      <rPr>
        <sz val="10"/>
        <color rgb="FF000000"/>
        <rFont val="맑은 고딕"/>
        <family val="3"/>
        <charset val="129"/>
        <scheme val="minor"/>
      </rPr>
      <t>표준서식에 따른 서식변경</t>
    </r>
    <r>
      <rPr>
        <sz val="10"/>
        <color rgb="FF000000"/>
        <rFont val="휴먼명조"/>
        <family val="3"/>
        <charset val="129"/>
      </rPr>
      <t>)</t>
    </r>
  </si>
  <si>
    <r>
      <t xml:space="preserve">1. </t>
    </r>
    <r>
      <rPr>
        <sz val="20"/>
        <color rgb="FF000000"/>
        <rFont val="한양신명조"/>
        <family val="3"/>
        <charset val="129"/>
      </rPr>
      <t>공 무 원 총 괄</t>
    </r>
  </si>
  <si>
    <t>Summary of Government Employees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</si>
  <si>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</si>
  <si>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Person)</t>
  </si>
  <si>
    <t>합계 Total</t>
    <phoneticPr fontId="8" type="noConversion"/>
  </si>
  <si>
    <t>정무직 Political</t>
    <phoneticPr fontId="8" type="noConversion"/>
  </si>
  <si>
    <t>별정직 Specific</t>
    <phoneticPr fontId="8" type="noConversion"/>
  </si>
  <si>
    <t>특정직 Specail (fire fighter)</t>
    <phoneticPr fontId="8" type="noConversion"/>
  </si>
  <si>
    <t>고위
공무원 Senior civil service</t>
    <phoneticPr fontId="8" type="noConversion"/>
  </si>
  <si>
    <t>일 반 직 General</t>
    <phoneticPr fontId="8" type="noConversion"/>
  </si>
  <si>
    <t>기타직 Others</t>
    <phoneticPr fontId="8" type="noConversion"/>
  </si>
  <si>
    <t>3급</t>
  </si>
  <si>
    <t>4급</t>
  </si>
  <si>
    <t>5급</t>
  </si>
  <si>
    <t>6급</t>
  </si>
  <si>
    <t>7급</t>
  </si>
  <si>
    <t>8급</t>
  </si>
  <si>
    <t>9급</t>
  </si>
  <si>
    <t>3rd</t>
  </si>
  <si>
    <t>4th</t>
  </si>
  <si>
    <t>5th</t>
  </si>
  <si>
    <t>6th</t>
  </si>
  <si>
    <t>7th</t>
  </si>
  <si>
    <t>8th</t>
  </si>
  <si>
    <t>9th</t>
  </si>
  <si>
    <t>grade</t>
  </si>
  <si>
    <t>해조류육종융합연구센터</t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</si>
  <si>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</si>
  <si>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공무원 정원임</t>
    </r>
  </si>
  <si>
    <r>
      <t xml:space="preserve">2. </t>
    </r>
    <r>
      <rPr>
        <sz val="20"/>
        <color rgb="FF000000"/>
        <rFont val="한양신명조"/>
        <family val="3"/>
        <charset val="129"/>
      </rPr>
      <t>군 공 무 원</t>
    </r>
  </si>
  <si>
    <t>Government Employees of County Office</t>
  </si>
  <si>
    <t>연</t>
  </si>
  <si>
    <t>지</t>
  </si>
  <si>
    <t>구</t>
  </si>
  <si>
    <t>도</t>
  </si>
  <si>
    <t>관</t>
  </si>
  <si>
    <t>사</t>
  </si>
  <si>
    <t>기획청렴실</t>
    <phoneticPr fontId="8" type="noConversion"/>
  </si>
  <si>
    <t>2030기획단</t>
    <phoneticPr fontId="8" type="noConversion"/>
  </si>
  <si>
    <t>대외협력단</t>
    <phoneticPr fontId="8" type="noConversion"/>
  </si>
  <si>
    <t>인재양성과</t>
    <phoneticPr fontId="8" type="noConversion"/>
  </si>
  <si>
    <t>도서관과</t>
    <phoneticPr fontId="8" type="noConversion"/>
  </si>
  <si>
    <t>미래전략과</t>
    <phoneticPr fontId="8" type="noConversion"/>
  </si>
  <si>
    <t>복지정책과</t>
    <phoneticPr fontId="8" type="noConversion"/>
  </si>
  <si>
    <t>행복나눔과</t>
    <phoneticPr fontId="8" type="noConversion"/>
  </si>
  <si>
    <t>행정지원과</t>
    <phoneticPr fontId="8" type="noConversion"/>
  </si>
  <si>
    <t>문화관광과</t>
    <phoneticPr fontId="8" type="noConversion"/>
  </si>
  <si>
    <t>열린민원과</t>
    <phoneticPr fontId="8" type="noConversion"/>
  </si>
  <si>
    <t>공정조세과</t>
    <phoneticPr fontId="8" type="noConversion"/>
  </si>
  <si>
    <t>자주재정과</t>
    <phoneticPr fontId="8" type="noConversion"/>
  </si>
  <si>
    <t>청소자원과</t>
    <phoneticPr fontId="8" type="noConversion"/>
  </si>
  <si>
    <t>환경위생과</t>
    <phoneticPr fontId="8" type="noConversion"/>
  </si>
  <si>
    <t>친환경농업과</t>
    <phoneticPr fontId="8" type="noConversion"/>
  </si>
  <si>
    <t>해양수산과</t>
    <phoneticPr fontId="8" type="noConversion"/>
  </si>
  <si>
    <t>안전총괄과</t>
    <phoneticPr fontId="8" type="noConversion"/>
  </si>
  <si>
    <t>원전안전과</t>
    <phoneticPr fontId="8" type="noConversion"/>
  </si>
  <si>
    <t>선진교통과</t>
    <phoneticPr fontId="8" type="noConversion"/>
  </si>
  <si>
    <t>산림공원과</t>
    <phoneticPr fontId="8" type="noConversion"/>
  </si>
  <si>
    <t>휴먼도시과</t>
  </si>
  <si>
    <t>토지정보과</t>
  </si>
  <si>
    <t>의회사무과</t>
  </si>
  <si>
    <t>보건소</t>
    <phoneticPr fontId="8" type="noConversion"/>
  </si>
  <si>
    <t>농업기술센터</t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</si>
  <si>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 주 : 공무원 정원임 (2014 표준서식에 따른 서식변경)</t>
    </r>
    <phoneticPr fontId="8" type="noConversion"/>
  </si>
  <si>
    <r>
      <t xml:space="preserve">3. </t>
    </r>
    <r>
      <rPr>
        <sz val="20"/>
        <color rgb="FF000000"/>
        <rFont val="한양신명조"/>
        <family val="3"/>
        <charset val="129"/>
      </rPr>
      <t>읍</t>
    </r>
    <r>
      <rPr>
        <sz val="20"/>
        <color rgb="FF000000"/>
        <rFont val="명조"/>
        <family val="3"/>
        <charset val="129"/>
      </rPr>
      <t>·</t>
    </r>
    <r>
      <rPr>
        <sz val="20"/>
        <color rgb="FF000000"/>
        <rFont val="한양신명조"/>
        <family val="3"/>
        <charset val="129"/>
      </rPr>
      <t>면 공무원</t>
    </r>
  </si>
  <si>
    <r>
      <t>Government Employees of Eup</t>
    </r>
    <r>
      <rPr>
        <sz val="16"/>
        <color rgb="FF000000"/>
        <rFont val="맑은 고딕"/>
        <family val="3"/>
        <charset val="129"/>
        <scheme val="minor"/>
      </rPr>
      <t>․</t>
    </r>
    <r>
      <rPr>
        <sz val="16"/>
        <color rgb="FF000000"/>
        <rFont val="휴먼명조"/>
        <family val="3"/>
        <charset val="129"/>
      </rPr>
      <t>Myeon</t>
    </r>
  </si>
  <si>
    <t>합 계 Total</t>
    <phoneticPr fontId="8" type="noConversion"/>
  </si>
  <si>
    <t>일 반 직 General</t>
  </si>
  <si>
    <t>기타직 others</t>
    <phoneticPr fontId="8" type="noConversion"/>
  </si>
  <si>
    <t>4급</t>
    <phoneticPr fontId="8" type="noConversion"/>
  </si>
  <si>
    <t>4th</t>
    <phoneticPr fontId="8" type="noConversion"/>
  </si>
  <si>
    <t>기 장 읍
Kijang-eup</t>
  </si>
  <si>
    <t>장 안 읍
Jangan-eup</t>
  </si>
  <si>
    <t>정 관 읍
Jeonggwan-eup</t>
  </si>
  <si>
    <t>일 광 면
Ilgwang-myeon</t>
  </si>
  <si>
    <t>철 마 면
Cheolma-myeon</t>
  </si>
  <si>
    <r>
      <t xml:space="preserve">4. </t>
    </r>
    <r>
      <rPr>
        <sz val="20"/>
        <color rgb="FF000000"/>
        <rFont val="한양신명조"/>
        <family val="3"/>
        <charset val="129"/>
      </rPr>
      <t>관내 관공서 및 주요기관</t>
    </r>
  </si>
  <si>
    <r>
      <t xml:space="preserve">4. </t>
    </r>
    <r>
      <rPr>
        <sz val="20"/>
        <color rgb="FF000000"/>
        <rFont val="한양신명조"/>
        <family val="3"/>
        <charset val="129"/>
      </rPr>
      <t>관내 관공서 및 주요기관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</si>
  <si>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Number of Government &amp; Public Offices, and Major Agencies</t>
  </si>
  <si>
    <t>Number of Government &amp; Public Offices, and Major Agencies(Cont'd)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</si>
  <si>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</si>
  <si>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Number)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</si>
  <si>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) </t>
    </r>
  </si>
  <si>
    <t>총 계 Total</t>
    <phoneticPr fontId="8" type="noConversion"/>
  </si>
  <si>
    <t>지 방 행 정 관 서 Local administrative offices &amp; agencies</t>
  </si>
  <si>
    <t>경 찰 · 소 방 관 서 Police &amp; fire-fighting stations</t>
    <phoneticPr fontId="8" type="noConversion"/>
  </si>
  <si>
    <t>법 원 · 검 찰 관 서 Court and prosecutions offices</t>
    <phoneticPr fontId="8" type="noConversion"/>
  </si>
  <si>
    <t>보 훈 청 Patriot and veteran office</t>
    <phoneticPr fontId="8" type="noConversion"/>
  </si>
  <si>
    <t>교 육 청 Educational office</t>
    <phoneticPr fontId="8" type="noConversion"/>
  </si>
  <si>
    <t>우체국 
관서 
Post office</t>
    <phoneticPr fontId="8" type="noConversion"/>
  </si>
  <si>
    <t>세무서 Tax office</t>
    <phoneticPr fontId="8" type="noConversion"/>
  </si>
  <si>
    <t>국립
농산물
품질
관리원 Agricultural products quality management service</t>
    <phoneticPr fontId="8" type="noConversion"/>
  </si>
  <si>
    <t>기타중앙 직속기관2) Other central government agency</t>
    <phoneticPr fontId="8" type="noConversion"/>
  </si>
  <si>
    <t>전 화 국 Telephone office</t>
    <phoneticPr fontId="8" type="noConversion"/>
  </si>
  <si>
    <t>방 송 사 Broadcasting station</t>
    <phoneticPr fontId="8" type="noConversion"/>
  </si>
  <si>
    <t>신문사3) Newspaper Company</t>
    <phoneticPr fontId="8" type="noConversion"/>
  </si>
  <si>
    <t>한국농촌공사 Korea agricultural &amp; rural infrastructure corporation</t>
    <phoneticPr fontId="8" type="noConversion"/>
  </si>
  <si>
    <t>협 동 조 합 Cooperative associations</t>
  </si>
  <si>
    <t>시 Si</t>
    <phoneticPr fontId="8" type="noConversion"/>
  </si>
  <si>
    <t>구·군 Gu·Gun</t>
    <phoneticPr fontId="8" type="noConversion"/>
  </si>
  <si>
    <t>읍·면·동 Eup Myeon Dong</t>
    <phoneticPr fontId="8" type="noConversion"/>
  </si>
  <si>
    <t xml:space="preserve">직 속 기 관 Direct agencies </t>
    <phoneticPr fontId="8" type="noConversion"/>
  </si>
  <si>
    <t>출 장 소
 Branch offices</t>
    <phoneticPr fontId="8" type="noConversion"/>
  </si>
  <si>
    <t>사 업 소 Affiliated agencies</t>
    <phoneticPr fontId="8" type="noConversion"/>
  </si>
  <si>
    <t>읍·면 Eup Myeon</t>
    <phoneticPr fontId="8" type="noConversion"/>
  </si>
  <si>
    <t>경 찰 청 National police agency</t>
    <phoneticPr fontId="8" type="noConversion"/>
  </si>
  <si>
    <t>경 찰 서 Police station</t>
    <phoneticPr fontId="8" type="noConversion"/>
  </si>
  <si>
    <t>순찰
지구대
파출소 Patrol division police stand</t>
    <phoneticPr fontId="8" type="noConversion"/>
  </si>
  <si>
    <t>소방본부 Patro division police stand</t>
    <phoneticPr fontId="8" type="noConversion"/>
  </si>
  <si>
    <t>소 방 서 Fire station</t>
    <phoneticPr fontId="8" type="noConversion"/>
  </si>
  <si>
    <t>119 
안전센터 Fire station branch</t>
    <phoneticPr fontId="8" type="noConversion"/>
  </si>
  <si>
    <t>법원
(지원) Court branch</t>
    <phoneticPr fontId="8" type="noConversion"/>
  </si>
  <si>
    <t>등 기 소 Registry</t>
    <phoneticPr fontId="8" type="noConversion"/>
  </si>
  <si>
    <t>검찰청 (지 청) Prosecution branch</t>
    <phoneticPr fontId="8" type="noConversion"/>
  </si>
  <si>
    <t>교도소1) Prison</t>
    <phoneticPr fontId="8" type="noConversion"/>
  </si>
  <si>
    <t>농 업 Agriculture</t>
    <phoneticPr fontId="8" type="noConversion"/>
  </si>
  <si>
    <t>원 예 Gardening</t>
    <phoneticPr fontId="8" type="noConversion"/>
  </si>
  <si>
    <t>축 산 Livestock</t>
    <phoneticPr fontId="8" type="noConversion"/>
  </si>
  <si>
    <t>수 산 업 Fishery</t>
    <phoneticPr fontId="8" type="noConversion"/>
  </si>
  <si>
    <t>산 림 Forest</t>
    <phoneticPr fontId="8" type="noConversion"/>
  </si>
  <si>
    <t>기 타 Others</t>
    <phoneticPr fontId="8" type="noConversion"/>
  </si>
  <si>
    <t>일 반 직 General</t>
    <phoneticPr fontId="8" type="noConversion"/>
  </si>
  <si>
    <t>기타직 Others</t>
    <phoneticPr fontId="8" type="noConversion"/>
  </si>
  <si>
    <t>연
구
관</t>
    <phoneticPr fontId="8" type="noConversion"/>
  </si>
  <si>
    <t>연
구
사</t>
    <phoneticPr fontId="8" type="noConversion"/>
  </si>
  <si>
    <t>지
도
관</t>
    <phoneticPr fontId="8" type="noConversion"/>
  </si>
  <si>
    <t>지
도
사</t>
    <phoneticPr fontId="8" type="noConversion"/>
  </si>
  <si>
    <t>2 0 1 5</t>
    <phoneticPr fontId="8" type="noConversion"/>
  </si>
  <si>
    <t>-</t>
    <phoneticPr fontId="8" type="noConversion"/>
  </si>
  <si>
    <t>2 0 1 6</t>
    <phoneticPr fontId="8" type="noConversion"/>
  </si>
  <si>
    <t>군청
County Office</t>
    <phoneticPr fontId="8" type="noConversion"/>
  </si>
  <si>
    <t>군의회
Gun Council</t>
    <phoneticPr fontId="8" type="noConversion"/>
  </si>
  <si>
    <t>보건소
Public Health Center</t>
    <phoneticPr fontId="8" type="noConversion"/>
  </si>
  <si>
    <t>농업기술센터Rural Guidance</t>
    <phoneticPr fontId="8" type="noConversion"/>
  </si>
  <si>
    <t>해조류육종융합연구센터</t>
    <phoneticPr fontId="8" type="noConversion"/>
  </si>
  <si>
    <t>읍면
EupMyeon</t>
    <phoneticPr fontId="8" type="noConversion"/>
  </si>
  <si>
    <t>감염병방역단</t>
    <phoneticPr fontId="8" type="noConversion"/>
  </si>
  <si>
    <t>일자리경제과</t>
    <phoneticPr fontId="8" type="noConversion"/>
  </si>
  <si>
    <t>도시기반조성과</t>
    <phoneticPr fontId="8" type="noConversion"/>
  </si>
  <si>
    <t>창조건축과</t>
    <phoneticPr fontId="8" type="noConversion"/>
  </si>
  <si>
    <t xml:space="preserve">2 0 1 7 </t>
    <phoneticPr fontId="8" type="noConversion"/>
  </si>
  <si>
    <t>기 장 읍
Kijang-eup</t>
    <phoneticPr fontId="8" type="noConversion"/>
  </si>
  <si>
    <t>2 0 1 8</t>
    <phoneticPr fontId="8" type="noConversion"/>
  </si>
  <si>
    <t>-</t>
    <phoneticPr fontId="8" type="noConversion"/>
  </si>
  <si>
    <t>2 0 1 6</t>
    <phoneticPr fontId="8" type="noConversion"/>
  </si>
  <si>
    <t>-</t>
    <phoneticPr fontId="8" type="noConversion"/>
  </si>
  <si>
    <t>2 0 1 7</t>
    <phoneticPr fontId="8" type="noConversion"/>
  </si>
  <si>
    <t>-</t>
    <phoneticPr fontId="8" type="noConversion"/>
  </si>
  <si>
    <t>재무과</t>
    <phoneticPr fontId="8" type="noConversion"/>
  </si>
  <si>
    <t>-</t>
    <phoneticPr fontId="8" type="noConversion"/>
  </si>
  <si>
    <r>
      <t xml:space="preserve">5. </t>
    </r>
    <r>
      <rPr>
        <sz val="20"/>
        <color rgb="FF000000"/>
        <rFont val="한양신명조"/>
        <family val="3"/>
        <charset val="129"/>
      </rPr>
      <t>민 원 서 류 처 리</t>
    </r>
  </si>
  <si>
    <t>Handling of Civil Request Documents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</si>
  <si>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  </t>
    </r>
  </si>
  <si>
    <t>(Unit : Case)</t>
  </si>
  <si>
    <t>합  계</t>
  </si>
  <si>
    <t>인 가 ․허 가</t>
  </si>
  <si>
    <t>특 허 · 면 허</t>
  </si>
  <si>
    <t>승 인 · 지 정</t>
  </si>
  <si>
    <t>Total</t>
  </si>
  <si>
    <t>Sanction /</t>
  </si>
  <si>
    <t>Patent /</t>
  </si>
  <si>
    <t>Approval /</t>
  </si>
  <si>
    <t>Permission</t>
  </si>
  <si>
    <t>License</t>
  </si>
  <si>
    <t>Designation</t>
  </si>
  <si>
    <t>2 0 1 5</t>
    <phoneticPr fontId="8" type="noConversion"/>
  </si>
  <si>
    <t>신 고 ․ 등 록</t>
  </si>
  <si>
    <t>시 험 ․ 검 사</t>
  </si>
  <si>
    <t>확인․증명/교부</t>
  </si>
  <si>
    <t>고충민원</t>
    <phoneticPr fontId="8" type="noConversion"/>
  </si>
  <si>
    <t>기  타</t>
  </si>
  <si>
    <t>Notification /</t>
  </si>
  <si>
    <t>Test /</t>
  </si>
  <si>
    <t>Confirmation·</t>
  </si>
  <si>
    <t>Complaint</t>
    <phoneticPr fontId="8" type="noConversion"/>
  </si>
  <si>
    <t>Others</t>
  </si>
  <si>
    <t>Inspection</t>
  </si>
  <si>
    <t>Certification/Delivery</t>
  </si>
  <si>
    <t>filing</t>
    <phoneticPr fontId="8" type="noConversion"/>
  </si>
  <si>
    <t>…</t>
    <phoneticPr fontId="8" type="noConversion"/>
  </si>
  <si>
    <t>2 0 1 5</t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</si>
  <si>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열린민원과</t>
    </r>
  </si>
  <si>
    <r>
      <t xml:space="preserve">6. </t>
    </r>
    <r>
      <rPr>
        <sz val="20"/>
        <color rgb="FF000000"/>
        <rFont val="돋움"/>
        <family val="3"/>
        <charset val="129"/>
      </rPr>
      <t>범죄발생 및 검거</t>
    </r>
  </si>
  <si>
    <t>Crime Occurrence and Arrests</t>
    <phoneticPr fontId="23" type="noConversion"/>
  </si>
  <si>
    <r>
      <t>(</t>
    </r>
    <r>
      <rPr>
        <sz val="10"/>
        <color rgb="FF000000"/>
        <rFont val="맑은 고딕"/>
        <family val="3"/>
        <charset val="129"/>
      </rPr>
      <t xml:space="preserve">단위 </t>
    </r>
    <r>
      <rPr>
        <sz val="10"/>
        <color rgb="FF000000"/>
        <rFont val="휴먼명조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건</t>
    </r>
    <r>
      <rPr>
        <sz val="10"/>
        <color rgb="FF000000"/>
        <rFont val="휴먼명조"/>
        <charset val="129"/>
      </rPr>
      <t>)</t>
    </r>
  </si>
  <si>
    <t>합 계 
Total</t>
  </si>
  <si>
    <t>강 력 범 
Felony offenses</t>
  </si>
  <si>
    <t>절 도 범 
Thefts</t>
  </si>
  <si>
    <t>특 별 법 범 
Offenses other than criminal code</t>
  </si>
  <si>
    <t>발 생</t>
  </si>
  <si>
    <t>검 거</t>
  </si>
  <si>
    <t>Cases</t>
  </si>
  <si>
    <t>Arrest</t>
  </si>
  <si>
    <t>2 0 1 5</t>
  </si>
  <si>
    <t>2 0 1 6</t>
  </si>
  <si>
    <t>2 0 1 7</t>
    <phoneticPr fontId="23" type="noConversion"/>
  </si>
  <si>
    <t>2 0 1 8</t>
    <phoneticPr fontId="23" type="noConversion"/>
  </si>
  <si>
    <t>폭 력 범
Violent offenses</t>
  </si>
  <si>
    <t>지 능 범
Intellectual offenses</t>
  </si>
  <si>
    <t>풍 속 범
Violation of public morals</t>
  </si>
  <si>
    <t>기타 형사범 
Other criminal offenses</t>
  </si>
  <si>
    <r>
      <t xml:space="preserve">자료 </t>
    </r>
    <r>
      <rPr>
        <sz val="10"/>
        <color rgb="FF000000"/>
        <rFont val="휴먼명조"/>
        <charset val="129"/>
      </rPr>
      <t>: </t>
    </r>
    <r>
      <rPr>
        <sz val="10"/>
        <color rgb="FF000000"/>
        <rFont val="맑은 고딕"/>
        <family val="3"/>
        <charset val="129"/>
      </rPr>
      <t>기장경찰서</t>
    </r>
  </si>
  <si>
    <r>
      <t xml:space="preserve">주 </t>
    </r>
    <r>
      <rPr>
        <sz val="10"/>
        <color rgb="FF000000"/>
        <rFont val="휴먼명조"/>
        <charset val="129"/>
      </rPr>
      <t>: 2010</t>
    </r>
    <r>
      <rPr>
        <sz val="10"/>
        <color rgb="FF000000"/>
        <rFont val="맑은 고딕"/>
        <family val="3"/>
        <charset val="129"/>
      </rPr>
      <t xml:space="preserve">년 </t>
    </r>
    <r>
      <rPr>
        <sz val="10"/>
        <color rgb="FF000000"/>
        <rFont val="휴먼명조"/>
        <charset val="129"/>
      </rPr>
      <t>11</t>
    </r>
    <r>
      <rPr>
        <sz val="10"/>
        <color rgb="FF000000"/>
        <rFont val="맑은 고딕"/>
        <family val="3"/>
        <charset val="129"/>
      </rPr>
      <t xml:space="preserve">월 </t>
    </r>
    <r>
      <rPr>
        <sz val="10"/>
        <color rgb="FF000000"/>
        <rFont val="휴먼명조"/>
        <charset val="129"/>
      </rPr>
      <t>30</t>
    </r>
    <r>
      <rPr>
        <sz val="10"/>
        <color rgb="FF000000"/>
        <rFont val="맑은 고딕"/>
        <family val="3"/>
        <charset val="129"/>
      </rPr>
      <t>일 기장경찰서 개서</t>
    </r>
  </si>
  <si>
    <r>
      <t xml:space="preserve">7. </t>
    </r>
    <r>
      <rPr>
        <sz val="20"/>
        <color rgb="FF000000"/>
        <rFont val="돋움"/>
        <family val="3"/>
        <charset val="129"/>
      </rPr>
      <t>소 년 범 죄</t>
    </r>
  </si>
  <si>
    <t>Juvenile Delinquencies</t>
    <phoneticPr fontId="23" type="noConversion"/>
  </si>
  <si>
    <r>
      <t>(</t>
    </r>
    <r>
      <rPr>
        <sz val="10"/>
        <color rgb="FF000000"/>
        <rFont val="맑은 고딕"/>
        <family val="3"/>
        <charset val="129"/>
      </rPr>
      <t xml:space="preserve">단위 </t>
    </r>
    <r>
      <rPr>
        <sz val="10"/>
        <color rgb="FF000000"/>
        <rFont val="휴먼명조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명</t>
    </r>
    <r>
      <rPr>
        <sz val="10"/>
        <color rgb="FF000000"/>
        <rFont val="휴먼명조"/>
        <charset val="129"/>
      </rPr>
      <t>)</t>
    </r>
  </si>
  <si>
    <t>총 계
Total</t>
  </si>
  <si>
    <t>강 력 범
Felony offenses</t>
  </si>
  <si>
    <t>절 도 범
Thefts</t>
  </si>
  <si>
    <t>남</t>
  </si>
  <si>
    <t>여</t>
  </si>
  <si>
    <t>Male</t>
  </si>
  <si>
    <t>Female</t>
  </si>
  <si>
    <t>…</t>
  </si>
  <si>
    <t>2 0 1 7</t>
    <phoneticPr fontId="23" type="noConversion"/>
  </si>
  <si>
    <t>…</t>
    <phoneticPr fontId="23" type="noConversion"/>
  </si>
  <si>
    <t>2 0 1 8</t>
    <phoneticPr fontId="23" type="noConversion"/>
  </si>
  <si>
    <t>기타형사범
Other criminal offenses</t>
  </si>
  <si>
    <t>특별법범
Offenses other than criminal code</t>
  </si>
  <si>
    <t>…</t>
    <phoneticPr fontId="23" type="noConversion"/>
  </si>
  <si>
    <t>…</t>
    <phoneticPr fontId="23" type="noConversion"/>
  </si>
  <si>
    <t>-</t>
    <phoneticPr fontId="23" type="noConversion"/>
  </si>
  <si>
    <t>…</t>
    <phoneticPr fontId="23" type="noConversion"/>
  </si>
  <si>
    <t>2 0 1 8</t>
    <phoneticPr fontId="23" type="noConversion"/>
  </si>
  <si>
    <r>
      <t xml:space="preserve">주 </t>
    </r>
    <r>
      <rPr>
        <sz val="10"/>
        <color rgb="FF000000"/>
        <rFont val="휴먼명조"/>
        <charset val="129"/>
      </rPr>
      <t>: 2010</t>
    </r>
    <r>
      <rPr>
        <sz val="10"/>
        <color rgb="FF000000"/>
        <rFont val="맑은 고딕"/>
        <family val="3"/>
        <charset val="129"/>
      </rPr>
      <t xml:space="preserve">년 </t>
    </r>
    <r>
      <rPr>
        <sz val="10"/>
        <color rgb="FF000000"/>
        <rFont val="휴먼명조"/>
        <charset val="129"/>
      </rPr>
      <t>11</t>
    </r>
    <r>
      <rPr>
        <sz val="10"/>
        <color rgb="FF000000"/>
        <rFont val="맑은 고딕"/>
        <family val="3"/>
        <charset val="129"/>
      </rPr>
      <t>월</t>
    </r>
    <r>
      <rPr>
        <sz val="10"/>
        <color rgb="FF000000"/>
        <rFont val="휴먼명조"/>
        <charset val="129"/>
      </rPr>
      <t>30</t>
    </r>
    <r>
      <rPr>
        <sz val="10"/>
        <color rgb="FF000000"/>
        <rFont val="맑은 고딕"/>
        <family val="3"/>
        <charset val="129"/>
      </rPr>
      <t>일 기장경찰서개서</t>
    </r>
  </si>
  <si>
    <r>
      <t>2010</t>
    </r>
    <r>
      <rPr>
        <sz val="10"/>
        <color rgb="FF000000"/>
        <rFont val="맑은 고딕"/>
        <family val="3"/>
        <charset val="129"/>
      </rPr>
      <t>년까지 금정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해운대경찰서 자료임</t>
    </r>
  </si>
  <si>
    <r>
      <t xml:space="preserve">(2014 </t>
    </r>
    <r>
      <rPr>
        <sz val="10"/>
        <color rgb="FF000000"/>
        <rFont val="맑은 고딕"/>
        <family val="3"/>
        <charset val="129"/>
      </rPr>
      <t>표준서식에 따른 서식변경</t>
    </r>
    <r>
      <rPr>
        <sz val="10"/>
        <color rgb="FF000000"/>
        <rFont val="휴먼명조"/>
        <charset val="129"/>
      </rPr>
      <t>)</t>
    </r>
  </si>
  <si>
    <r>
      <t xml:space="preserve">8. </t>
    </r>
    <r>
      <rPr>
        <sz val="20"/>
        <color rgb="FF000000"/>
        <rFont val="돋움"/>
        <family val="3"/>
        <charset val="129"/>
      </rPr>
      <t>교통사고발생(자동차)</t>
    </r>
  </si>
  <si>
    <t>Traffic Accidents(Motor Vehicles)</t>
    <phoneticPr fontId="23" type="noConversion"/>
  </si>
  <si>
    <r>
      <t>(</t>
    </r>
    <r>
      <rPr>
        <sz val="10"/>
        <color rgb="FF000000"/>
        <rFont val="맑은 고딕"/>
        <family val="3"/>
        <charset val="129"/>
      </rPr>
      <t xml:space="preserve">단위 </t>
    </r>
    <r>
      <rPr>
        <sz val="10"/>
        <color rgb="FF000000"/>
        <rFont val="휴먼명조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건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명</t>
    </r>
    <r>
      <rPr>
        <sz val="10"/>
        <color rgb="FF000000"/>
        <rFont val="휴먼명조"/>
        <charset val="129"/>
      </rPr>
      <t>)</t>
    </r>
  </si>
  <si>
    <t>(Unit : Case, Person)</t>
  </si>
  <si>
    <t>발생건수 Cases</t>
  </si>
  <si>
    <t>사망자 Killed</t>
  </si>
  <si>
    <t>부상자 Injured</t>
  </si>
  <si>
    <t>사 고 유 형 별 
By type of traffic accident</t>
  </si>
  <si>
    <t>자동차
1만대당 Per10 thousand automobile</t>
  </si>
  <si>
    <t>인구
10만명당 Per100 thousand person</t>
  </si>
  <si>
    <t>인구 
10만명당 Per 100 thousandperson</t>
  </si>
  <si>
    <t>차대사람
Vehicle to person</t>
  </si>
  <si>
    <t>차 대 차
Vehicle to vehicle</t>
  </si>
  <si>
    <t>차량단독
Vehicle only</t>
  </si>
  <si>
    <t>철도
건널목 Railway crossing</t>
  </si>
  <si>
    <t>...</t>
  </si>
  <si>
    <t>-</t>
    <phoneticPr fontId="23" type="noConversion"/>
  </si>
  <si>
    <t>자 동 차 종 류 별 By kind of vehicle</t>
    <phoneticPr fontId="23" type="noConversion"/>
  </si>
  <si>
    <t>승 용 차</t>
  </si>
  <si>
    <t>승합차(버스)</t>
  </si>
  <si>
    <t>화 물</t>
  </si>
  <si>
    <t>특 수</t>
  </si>
  <si>
    <t>이 륜 차</t>
  </si>
  <si>
    <t>기 타</t>
  </si>
  <si>
    <t>Passenger car</t>
  </si>
  <si>
    <t>Bus</t>
  </si>
  <si>
    <t>Truck</t>
  </si>
  <si>
    <t>Special car</t>
  </si>
  <si>
    <t>Motor cycle</t>
  </si>
  <si>
    <t>2 0 1 7</t>
    <phoneticPr fontId="23" type="noConversion"/>
  </si>
  <si>
    <t>2 0 1 8</t>
    <phoneticPr fontId="23" type="noConversion"/>
  </si>
  <si>
    <r>
      <t xml:space="preserve">9. </t>
    </r>
    <r>
      <rPr>
        <sz val="20"/>
        <color rgb="FF000000"/>
        <rFont val="한양신명조"/>
        <family val="3"/>
        <charset val="129"/>
      </rPr>
      <t>화 재 발 생</t>
    </r>
  </si>
  <si>
    <r>
      <t xml:space="preserve">9. </t>
    </r>
    <r>
      <rPr>
        <sz val="20"/>
        <color rgb="FF000000"/>
        <rFont val="한양신명조"/>
        <family val="3"/>
        <charset val="129"/>
      </rPr>
      <t>화 재 발 생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</si>
  <si>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 xml:space="preserve">Occurrence of Fire </t>
    <phoneticPr fontId="8" type="noConversion"/>
  </si>
  <si>
    <t>Occurrence of Fire (Cont'd)</t>
    <phoneticPr fontId="8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</si>
  <si>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) </t>
    </r>
  </si>
  <si>
    <t>(Unit : Case, 1,000won, Person)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</si>
  <si>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</si>
  <si>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발 생 
Number of fire incidents</t>
    <phoneticPr fontId="8" type="noConversion"/>
  </si>
  <si>
    <t>소 실 
Burnt-down</t>
    <phoneticPr fontId="8" type="noConversion"/>
  </si>
  <si>
    <t>피 해 액 
Amount of property damaged</t>
    <phoneticPr fontId="8" type="noConversion"/>
  </si>
  <si>
    <t>재산피해
경감액
 Reduction amount of property damaged</t>
    <phoneticPr fontId="8" type="noConversion"/>
  </si>
  <si>
    <t>인 명 피 해 
Casualties</t>
    <phoneticPr fontId="8" type="noConversion"/>
  </si>
  <si>
    <t>이재민수 Number of victims</t>
    <phoneticPr fontId="8" type="noConversion"/>
  </si>
  <si>
    <t>구조인원 No. Of the rescued</t>
    <phoneticPr fontId="8" type="noConversion"/>
  </si>
  <si>
    <t>실 화</t>
  </si>
  <si>
    <t>방 화</t>
  </si>
  <si>
    <t>동 수</t>
  </si>
  <si>
    <t>이재가구수</t>
  </si>
  <si>
    <t>면적(㎡)</t>
  </si>
  <si>
    <t>부동산</t>
  </si>
  <si>
    <t>동 산</t>
  </si>
  <si>
    <t>계 Total</t>
  </si>
  <si>
    <t>사 망 Death</t>
    <phoneticPr fontId="8" type="noConversion"/>
  </si>
  <si>
    <t>부 상 Injury</t>
    <phoneticPr fontId="8" type="noConversion"/>
  </si>
  <si>
    <t>Accident</t>
  </si>
  <si>
    <t>Arson</t>
  </si>
  <si>
    <t>No. of buildings</t>
    <phoneticPr fontId="8" type="noConversion"/>
  </si>
  <si>
    <t>No. of households</t>
    <phoneticPr fontId="8" type="noConversion"/>
  </si>
  <si>
    <t>Area</t>
  </si>
  <si>
    <t>Immovable property</t>
    <phoneticPr fontId="8" type="noConversion"/>
  </si>
  <si>
    <t>Movable property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</si>
  <si>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</si>
  <si>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</si>
  <si>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</si>
  <si>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
January</t>
    </r>
    <phoneticPr fontId="8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</si>
  <si>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8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</si>
  <si>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8" type="noConversion"/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</si>
  <si>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
March</t>
    </r>
    <phoneticPr fontId="8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</si>
  <si>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8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</si>
  <si>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8" type="noConversion"/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</si>
  <si>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
May</t>
    </r>
    <phoneticPr fontId="8" type="noConversion"/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</si>
  <si>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
June</t>
    </r>
    <phoneticPr fontId="8" type="noConversion"/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</si>
  <si>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
July</t>
    </r>
    <phoneticPr fontId="8" type="noConversion"/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</si>
  <si>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
August</t>
    </r>
    <phoneticPr fontId="8" type="noConversion"/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</si>
  <si>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
September</t>
    </r>
    <phoneticPr fontId="8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</si>
  <si>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8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</si>
  <si>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8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</si>
  <si>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8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</si>
  <si>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8" type="noConversion"/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</si>
  <si>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
December</t>
    </r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</si>
  <si>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기장소방서</t>
    </r>
  </si>
  <si>
    <r>
      <t xml:space="preserve">9-1. </t>
    </r>
    <r>
      <rPr>
        <sz val="20"/>
        <color theme="1"/>
        <rFont val="한양신명조"/>
        <family val="3"/>
        <charset val="129"/>
      </rPr>
      <t>발화요인별 화재발생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</si>
  <si>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</si>
  <si>
    <t>합 계
Total</t>
    <phoneticPr fontId="8" type="noConversion"/>
  </si>
  <si>
    <t>전기적 요인</t>
  </si>
  <si>
    <t>기계적 요인</t>
  </si>
  <si>
    <t>가스누출 폭발</t>
    <phoneticPr fontId="8" type="noConversion"/>
  </si>
  <si>
    <t>화학적 요인</t>
  </si>
  <si>
    <t>교통사고</t>
  </si>
  <si>
    <t>Electrical distribution</t>
    <phoneticPr fontId="8" type="noConversion"/>
  </si>
  <si>
    <t>Machinery</t>
  </si>
  <si>
    <t>Gas</t>
    <phoneticPr fontId="8" type="noConversion"/>
  </si>
  <si>
    <t>Chemicals</t>
  </si>
  <si>
    <t>Traffic accident</t>
  </si>
  <si>
    <t>2 0 1 5</t>
    <phoneticPr fontId="8" type="noConversion"/>
  </si>
  <si>
    <t>-</t>
    <phoneticPr fontId="8" type="noConversion"/>
  </si>
  <si>
    <t>2 0 1 6</t>
    <phoneticPr fontId="8" type="noConversion"/>
  </si>
  <si>
    <t>자연적 요인
Natural</t>
    <phoneticPr fontId="8" type="noConversion"/>
  </si>
  <si>
    <t>발화요인
(미상)
Unknown</t>
    <phoneticPr fontId="8" type="noConversion"/>
  </si>
  <si>
    <t>부 주 의
Careless</t>
    <phoneticPr fontId="8" type="noConversion"/>
  </si>
  <si>
    <t>기타
other</t>
    <phoneticPr fontId="8" type="noConversion"/>
  </si>
  <si>
    <t>방화명확 Arson</t>
    <phoneticPr fontId="8" type="noConversion"/>
  </si>
  <si>
    <t>방화의심
Incendiary suspicious</t>
    <phoneticPr fontId="8" type="noConversion"/>
  </si>
  <si>
    <r>
      <t xml:space="preserve">9-2. </t>
    </r>
    <r>
      <rPr>
        <sz val="20"/>
        <color rgb="FF000000"/>
        <rFont val="한양신명조"/>
        <family val="3"/>
        <charset val="129"/>
      </rPr>
      <t>장소별 화재발생</t>
    </r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</si>
  <si>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  <phoneticPr fontId="8" type="noConversion"/>
  </si>
  <si>
    <t>계</t>
  </si>
  <si>
    <t>주 거 시 설</t>
  </si>
  <si>
    <t>비 주 거</t>
  </si>
  <si>
    <t>단독</t>
  </si>
  <si>
    <t>공동</t>
  </si>
  <si>
    <t>기타</t>
  </si>
  <si>
    <t>학교</t>
  </si>
  <si>
    <t>일반</t>
  </si>
  <si>
    <t>판매</t>
  </si>
  <si>
    <t>숙박</t>
  </si>
  <si>
    <t>종교</t>
  </si>
  <si>
    <t>의료</t>
  </si>
  <si>
    <t>주택</t>
  </si>
  <si>
    <t>업무</t>
  </si>
  <si>
    <t>시설</t>
  </si>
  <si>
    <t>=</t>
    <phoneticPr fontId="8" type="noConversion"/>
  </si>
  <si>
    <t>위험물 (가스제조소 등)</t>
    <phoneticPr fontId="8" type="noConversion"/>
  </si>
  <si>
    <t>운송 
(차량,철도 등)</t>
    <phoneticPr fontId="8" type="noConversion"/>
  </si>
  <si>
    <t>임야</t>
  </si>
  <si>
    <t>공장</t>
  </si>
  <si>
    <t>작업장</t>
  </si>
  <si>
    <t>위락</t>
  </si>
  <si>
    <t>음식점</t>
  </si>
  <si>
    <r>
      <t>기타</t>
    </r>
    <r>
      <rPr>
        <sz val="10"/>
        <color rgb="FF000000"/>
        <rFont val="휴먼명조"/>
        <family val="3"/>
        <charset val="129"/>
      </rPr>
      <t>1)</t>
    </r>
  </si>
  <si>
    <t>및</t>
  </si>
  <si>
    <t>오락</t>
  </si>
  <si>
    <t>서비스</t>
  </si>
  <si>
    <t>창고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</si>
  <si>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>연구․학원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운동시설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동식물시설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자동차지</t>
    </r>
  </si>
  <si>
    <t>-</t>
    <phoneticPr fontId="8" type="noConversion"/>
  </si>
  <si>
    <t>…</t>
    <phoneticPr fontId="8" type="noConversion"/>
  </si>
  <si>
    <t>-</t>
    <phoneticPr fontId="8" type="noConversion"/>
  </si>
  <si>
    <t>….</t>
    <phoneticPr fontId="8" type="noConversion"/>
  </si>
  <si>
    <t>…</t>
    <phoneticPr fontId="8" type="noConversion"/>
  </si>
  <si>
    <t>Fire Occurence by Cause</t>
    <phoneticPr fontId="8" type="noConversion"/>
  </si>
  <si>
    <t>Fire Occurenc by Location</t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</si>
  <si>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
주 1)교도소에는 소년원, 구치소 등 포함</t>
    </r>
    <phoneticPr fontId="8" type="noConversion"/>
  </si>
  <si>
    <r>
      <t xml:space="preserve">
자료 </t>
    </r>
    <r>
      <rPr>
        <sz val="10"/>
        <color rgb="FF000000"/>
        <rFont val="한양신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 xml:space="preserve">기획청렴실 
주 : 2) 기타 중앙직속기관에서 본청을 제외
     3) 신문사는 종합일간 신문사에 한함
</t>
    </r>
    <phoneticPr fontId="8" type="noConversion"/>
  </si>
  <si>
    <r>
      <t xml:space="preserve">자료 </t>
    </r>
    <r>
      <rPr>
        <sz val="10"/>
        <color rgb="FF000000"/>
        <rFont val="휴먼명조"/>
        <charset val="129"/>
      </rPr>
      <t>: </t>
    </r>
    <r>
      <rPr>
        <sz val="10"/>
        <color rgb="FF000000"/>
        <rFont val="맑은 고딕"/>
        <family val="3"/>
        <charset val="129"/>
      </rPr>
      <t>기장경찰서</t>
    </r>
    <phoneticPr fontId="8" type="noConversion"/>
  </si>
  <si>
    <r>
      <rPr>
        <sz val="10"/>
        <color rgb="FF000000"/>
        <rFont val="맑은 고딕"/>
        <family val="3"/>
        <charset val="129"/>
      </rPr>
      <t xml:space="preserve">     </t>
    </r>
    <r>
      <rPr>
        <sz val="10"/>
        <color rgb="FF000000"/>
        <rFont val="휴먼명조"/>
        <family val="3"/>
        <charset val="129"/>
      </rPr>
      <t>2010</t>
    </r>
    <r>
      <rPr>
        <sz val="10"/>
        <color rgb="FF000000"/>
        <rFont val="맑은 고딕"/>
        <family val="3"/>
        <charset val="129"/>
      </rPr>
      <t>년까지 금정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해운대경찰서 자료</t>
    </r>
    <phoneticPr fontId="8" type="noConversion"/>
  </si>
  <si>
    <r>
      <rPr>
        <sz val="10"/>
        <color rgb="FF000000"/>
        <rFont val="맑은 고딕"/>
        <family val="3"/>
        <charset val="129"/>
      </rPr>
      <t xml:space="preserve">     </t>
    </r>
    <r>
      <rPr>
        <sz val="10"/>
        <color rgb="FF000000"/>
        <rFont val="휴먼명조"/>
        <family val="3"/>
        <charset val="129"/>
      </rPr>
      <t>2010</t>
    </r>
    <r>
      <rPr>
        <sz val="10"/>
        <color rgb="FF000000"/>
        <rFont val="맑은 고딕"/>
        <family val="3"/>
        <charset val="129"/>
      </rPr>
      <t>년까지 금정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해운대경찰서 자료임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</si>
</sst>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휴먼명조"/>
      <charset val="129"/>
    </font>
    <font>
      <sz val="9"/>
      <color rgb="FF000000"/>
      <name val="맑은 고딕"/>
      <family val="3"/>
      <charset val="129"/>
      <scheme val="minor"/>
    </font>
    <font>
      <sz val="12"/>
      <color rgb="FF000000"/>
      <name val="휴먼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휴먼명조"/>
      <family val="3"/>
      <charset val="129"/>
    </font>
    <font>
      <b/>
      <sz val="9"/>
      <color rgb="FF000000"/>
      <name val="휴먼명조"/>
      <family val="3"/>
      <charset val="129"/>
    </font>
    <font>
      <sz val="16"/>
      <color rgb="FF000000"/>
      <name val="맑은 고딕"/>
      <family val="3"/>
      <charset val="129"/>
      <scheme val="minor"/>
    </font>
    <font>
      <sz val="10"/>
      <color rgb="FF000000"/>
      <name val="한양신명조"/>
      <family val="3"/>
      <charset val="129"/>
    </font>
    <font>
      <sz val="9"/>
      <color rgb="FF000000"/>
      <name val="휴먼명조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rgb="FF000000"/>
      <name val="돋움"/>
      <family val="3"/>
      <charset val="129"/>
    </font>
    <font>
      <sz val="16"/>
      <color rgb="FF000000"/>
      <name val="휴먼명조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휴먼명조"/>
      <charset val="129"/>
    </font>
    <font>
      <sz val="10"/>
      <color rgb="FF000000"/>
      <name val="한컴바탕"/>
      <family val="3"/>
      <charset val="129"/>
    </font>
    <font>
      <sz val="10"/>
      <color theme="1"/>
      <name val="맑은 고딕"/>
      <family val="3"/>
      <charset val="129"/>
      <scheme val="minor"/>
    </font>
    <font>
      <sz val="20"/>
      <color theme="1"/>
      <name val="명조"/>
      <family val="3"/>
      <charset val="129"/>
    </font>
    <font>
      <sz val="20"/>
      <color theme="1"/>
      <name val="한양신명조"/>
      <family val="3"/>
      <charset val="129"/>
    </font>
    <font>
      <sz val="11"/>
      <color rgb="FF000000"/>
      <name val="휴먼명조"/>
      <family val="3"/>
      <charset val="129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41" fontId="19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20" fillId="0" borderId="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9" fillId="0" borderId="0" xfId="1">
      <alignment vertical="center"/>
    </xf>
    <xf numFmtId="0" fontId="5" fillId="0" borderId="0" xfId="1" applyFont="1" applyAlignment="1">
      <alignment horizontal="left" vertical="center"/>
    </xf>
    <xf numFmtId="0" fontId="24" fillId="0" borderId="17" xfId="1" applyFont="1" applyBorder="1" applyAlignment="1">
      <alignment horizontal="center" vertical="center" wrapText="1"/>
    </xf>
    <xf numFmtId="0" fontId="24" fillId="0" borderId="3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9" fillId="0" borderId="0" xfId="1" applyFont="1">
      <alignment vertical="center"/>
    </xf>
    <xf numFmtId="3" fontId="10" fillId="0" borderId="5" xfId="1" applyNumberFormat="1" applyFont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3" fontId="25" fillId="0" borderId="14" xfId="1" applyNumberFormat="1" applyFont="1" applyBorder="1" applyAlignment="1">
      <alignment horizontal="center" vertical="center" wrapText="1"/>
    </xf>
    <xf numFmtId="3" fontId="25" fillId="0" borderId="15" xfId="1" applyNumberFormat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3" fontId="25" fillId="0" borderId="5" xfId="1" applyNumberFormat="1" applyFont="1" applyBorder="1" applyAlignment="1">
      <alignment horizontal="center" vertical="center" wrapText="1"/>
    </xf>
    <xf numFmtId="3" fontId="25" fillId="0" borderId="0" xfId="1" applyNumberFormat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0" fontId="26" fillId="0" borderId="0" xfId="1" applyFont="1" applyAlignment="1">
      <alignment horizontal="justify" vertical="center"/>
    </xf>
    <xf numFmtId="0" fontId="2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justify" vertical="center"/>
    </xf>
    <xf numFmtId="0" fontId="24" fillId="0" borderId="8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25" fillId="0" borderId="33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indent="2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0" fillId="0" borderId="0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10" fillId="0" borderId="24" xfId="2" applyNumberFormat="1" applyFont="1" applyBorder="1" applyAlignment="1">
      <alignment horizontal="center" vertical="center" wrapText="1"/>
    </xf>
    <xf numFmtId="3" fontId="5" fillId="0" borderId="23" xfId="2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24" fillId="0" borderId="12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4" fillId="0" borderId="3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justify" vertical="center" wrapText="1"/>
    </xf>
    <xf numFmtId="0" fontId="24" fillId="0" borderId="35" xfId="1" applyFont="1" applyBorder="1" applyAlignment="1">
      <alignment horizontal="center" vertical="center" wrapText="1"/>
    </xf>
    <xf numFmtId="0" fontId="24" fillId="0" borderId="36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justify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justify" vertical="center" wrapText="1"/>
    </xf>
    <xf numFmtId="0" fontId="30" fillId="0" borderId="45" xfId="0" applyFont="1" applyBorder="1" applyAlignment="1">
      <alignment horizontal="justify" vertical="center" wrapText="1"/>
    </xf>
    <xf numFmtId="0" fontId="30" fillId="0" borderId="48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190500</xdr:rowOff>
    </xdr:from>
    <xdr:to>
      <xdr:col>7</xdr:col>
      <xdr:colOff>514350</xdr:colOff>
      <xdr:row>14</xdr:row>
      <xdr:rowOff>28575</xdr:rowOff>
    </xdr:to>
    <xdr:pic>
      <xdr:nvPicPr>
        <xdr:cNvPr id="2" name="_x175219256" descr="DRW0000153c113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669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6.5"/>
  <sheetData/>
  <phoneticPr fontId="8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Normal="100" zoomScaleSheetLayoutView="100" workbookViewId="0">
      <selection activeCell="I12" sqref="I12"/>
    </sheetView>
  </sheetViews>
  <sheetFormatPr defaultRowHeight="16.5"/>
  <cols>
    <col min="2" max="2" width="5.625" customWidth="1"/>
    <col min="3" max="3" width="7.25" customWidth="1"/>
    <col min="4" max="7" width="5.625" customWidth="1"/>
    <col min="8" max="8" width="12.75" customWidth="1"/>
    <col min="9" max="9" width="9.625" customWidth="1"/>
    <col min="10" max="10" width="9.75" customWidth="1"/>
    <col min="11" max="11" width="9.625" customWidth="1"/>
    <col min="13" max="13" width="11.75" customWidth="1"/>
    <col min="14" max="28" width="3.875" customWidth="1"/>
  </cols>
  <sheetData>
    <row r="1" spans="1:28" ht="25.5">
      <c r="A1" s="140" t="s">
        <v>266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 t="s">
        <v>267</v>
      </c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30" customHeight="1">
      <c r="A2" s="141" t="s">
        <v>268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 t="s">
        <v>269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ht="30" customHeight="1" thickBot="1">
      <c r="A3" s="1" t="s">
        <v>270</v>
      </c>
      <c r="I3" s="142" t="s">
        <v>271</v>
      </c>
      <c r="J3" s="142"/>
      <c r="K3" s="142"/>
      <c r="L3" s="1" t="s">
        <v>272</v>
      </c>
      <c r="V3" s="142" t="s">
        <v>271</v>
      </c>
      <c r="W3" s="142"/>
      <c r="X3" s="142"/>
      <c r="Y3" s="142"/>
      <c r="Z3" s="142"/>
      <c r="AA3" s="142"/>
      <c r="AB3" s="142"/>
    </row>
    <row r="4" spans="1:28" ht="30.75" customHeight="1">
      <c r="A4" s="169" t="s">
        <v>0</v>
      </c>
      <c r="B4" s="149" t="s">
        <v>273</v>
      </c>
      <c r="C4" s="150"/>
      <c r="D4" s="150"/>
      <c r="E4" s="151"/>
      <c r="F4" s="149" t="s">
        <v>274</v>
      </c>
      <c r="G4" s="150"/>
      <c r="H4" s="151"/>
      <c r="I4" s="149" t="s">
        <v>275</v>
      </c>
      <c r="J4" s="150"/>
      <c r="K4" s="150"/>
      <c r="L4" s="8" t="s">
        <v>0</v>
      </c>
      <c r="M4" s="228" t="s">
        <v>276</v>
      </c>
      <c r="N4" s="149" t="s">
        <v>277</v>
      </c>
      <c r="O4" s="226"/>
      <c r="P4" s="226"/>
      <c r="Q4" s="226"/>
      <c r="R4" s="226"/>
      <c r="S4" s="226"/>
      <c r="T4" s="226"/>
      <c r="U4" s="226"/>
      <c r="V4" s="227"/>
      <c r="W4" s="149" t="s">
        <v>278</v>
      </c>
      <c r="X4" s="150"/>
      <c r="Y4" s="151"/>
      <c r="Z4" s="149" t="s">
        <v>279</v>
      </c>
      <c r="AA4" s="150"/>
      <c r="AB4" s="150"/>
    </row>
    <row r="5" spans="1:28" ht="28.5" customHeight="1">
      <c r="A5" s="170"/>
      <c r="B5" s="167" t="s">
        <v>0</v>
      </c>
      <c r="C5" s="51" t="s">
        <v>280</v>
      </c>
      <c r="D5" s="51" t="s">
        <v>281</v>
      </c>
      <c r="E5" s="51" t="s">
        <v>258</v>
      </c>
      <c r="F5" s="51" t="s">
        <v>282</v>
      </c>
      <c r="G5" s="51" t="s">
        <v>283</v>
      </c>
      <c r="H5" s="51" t="s">
        <v>284</v>
      </c>
      <c r="I5" s="147" t="s">
        <v>0</v>
      </c>
      <c r="J5" s="51" t="s">
        <v>285</v>
      </c>
      <c r="K5" s="112" t="s">
        <v>286</v>
      </c>
      <c r="L5" s="9"/>
      <c r="M5" s="229"/>
      <c r="N5" s="223" t="s">
        <v>287</v>
      </c>
      <c r="O5" s="224"/>
      <c r="P5" s="225"/>
      <c r="Q5" s="223" t="s">
        <v>288</v>
      </c>
      <c r="R5" s="224"/>
      <c r="S5" s="225"/>
      <c r="T5" s="223" t="s">
        <v>289</v>
      </c>
      <c r="U5" s="224"/>
      <c r="V5" s="225"/>
      <c r="W5" s="165"/>
      <c r="X5" s="187"/>
      <c r="Y5" s="178"/>
      <c r="Z5" s="165"/>
      <c r="AA5" s="187"/>
      <c r="AB5" s="187"/>
    </row>
    <row r="6" spans="1:28" ht="41.25" customHeight="1">
      <c r="A6" s="171"/>
      <c r="B6" s="168"/>
      <c r="C6" s="49" t="s">
        <v>290</v>
      </c>
      <c r="D6" s="49" t="s">
        <v>291</v>
      </c>
      <c r="E6" s="49" t="s">
        <v>183</v>
      </c>
      <c r="F6" s="113" t="s">
        <v>292</v>
      </c>
      <c r="G6" s="49" t="s">
        <v>293</v>
      </c>
      <c r="H6" s="49" t="s">
        <v>294</v>
      </c>
      <c r="I6" s="148"/>
      <c r="J6" s="49" t="s">
        <v>295</v>
      </c>
      <c r="K6" s="53" t="s">
        <v>296</v>
      </c>
      <c r="L6" s="114"/>
      <c r="M6" s="230"/>
      <c r="N6" s="49" t="s">
        <v>0</v>
      </c>
      <c r="O6" s="115" t="s">
        <v>217</v>
      </c>
      <c r="P6" s="115" t="s">
        <v>218</v>
      </c>
      <c r="Q6" s="49" t="s">
        <v>0</v>
      </c>
      <c r="R6" s="115" t="s">
        <v>217</v>
      </c>
      <c r="S6" s="115" t="s">
        <v>218</v>
      </c>
      <c r="T6" s="49" t="s">
        <v>0</v>
      </c>
      <c r="U6" s="115" t="s">
        <v>217</v>
      </c>
      <c r="V6" s="115" t="s">
        <v>218</v>
      </c>
      <c r="W6" s="49" t="s">
        <v>0</v>
      </c>
      <c r="X6" s="115" t="s">
        <v>217</v>
      </c>
      <c r="Y6" s="115" t="s">
        <v>218</v>
      </c>
      <c r="Z6" s="49" t="s">
        <v>0</v>
      </c>
      <c r="AA6" s="115" t="s">
        <v>217</v>
      </c>
      <c r="AB6" s="57" t="s">
        <v>218</v>
      </c>
    </row>
    <row r="7" spans="1:28">
      <c r="A7" s="46" t="s">
        <v>1</v>
      </c>
      <c r="B7" s="4">
        <v>118</v>
      </c>
      <c r="C7" s="5">
        <v>117</v>
      </c>
      <c r="D7" s="5">
        <v>1</v>
      </c>
      <c r="E7" s="5" t="s">
        <v>4</v>
      </c>
      <c r="F7" s="5">
        <v>2</v>
      </c>
      <c r="G7" s="5">
        <v>2</v>
      </c>
      <c r="H7" s="5">
        <v>5600</v>
      </c>
      <c r="I7" s="5">
        <v>876425</v>
      </c>
      <c r="J7" s="5">
        <v>566274</v>
      </c>
      <c r="K7" s="5">
        <v>310151</v>
      </c>
      <c r="L7" s="116" t="s">
        <v>1</v>
      </c>
      <c r="M7" s="5">
        <v>21033583</v>
      </c>
      <c r="N7" s="5">
        <v>5</v>
      </c>
      <c r="O7" s="117" t="s">
        <v>221</v>
      </c>
      <c r="P7" s="117" t="s">
        <v>221</v>
      </c>
      <c r="Q7" s="5" t="s">
        <v>4</v>
      </c>
      <c r="R7" s="117" t="s">
        <v>221</v>
      </c>
      <c r="S7" s="117" t="s">
        <v>221</v>
      </c>
      <c r="T7" s="5">
        <v>5</v>
      </c>
      <c r="U7" s="117" t="s">
        <v>221</v>
      </c>
      <c r="V7" s="117" t="s">
        <v>221</v>
      </c>
      <c r="W7" s="5">
        <v>3</v>
      </c>
      <c r="X7" s="117" t="s">
        <v>221</v>
      </c>
      <c r="Y7" s="117" t="s">
        <v>221</v>
      </c>
      <c r="Z7" s="5">
        <v>2</v>
      </c>
      <c r="AA7" s="117" t="s">
        <v>221</v>
      </c>
      <c r="AB7" s="117" t="s">
        <v>221</v>
      </c>
    </row>
    <row r="8" spans="1:28">
      <c r="A8" s="46" t="s">
        <v>173</v>
      </c>
      <c r="B8" s="4">
        <v>128</v>
      </c>
      <c r="C8" s="5">
        <v>107</v>
      </c>
      <c r="D8" s="5">
        <v>6</v>
      </c>
      <c r="E8" s="5">
        <v>15</v>
      </c>
      <c r="F8" s="5">
        <v>32</v>
      </c>
      <c r="G8" s="5" t="s">
        <v>5</v>
      </c>
      <c r="H8" s="5">
        <v>3048</v>
      </c>
      <c r="I8" s="118">
        <v>280434</v>
      </c>
      <c r="J8" s="118">
        <v>79034</v>
      </c>
      <c r="K8" s="118">
        <v>201400</v>
      </c>
      <c r="L8" s="116" t="s">
        <v>173</v>
      </c>
      <c r="M8" s="5">
        <v>23139154</v>
      </c>
      <c r="N8" s="5">
        <v>2</v>
      </c>
      <c r="O8" s="5" t="s">
        <v>5</v>
      </c>
      <c r="P8" s="5">
        <v>2</v>
      </c>
      <c r="Q8" s="5">
        <v>1</v>
      </c>
      <c r="R8" s="5" t="s">
        <v>5</v>
      </c>
      <c r="S8" s="5">
        <v>1</v>
      </c>
      <c r="T8" s="5">
        <v>1</v>
      </c>
      <c r="U8" s="5" t="s">
        <v>5</v>
      </c>
      <c r="V8" s="5">
        <v>1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</row>
    <row r="9" spans="1:28" s="6" customFormat="1">
      <c r="A9" s="46" t="s">
        <v>3</v>
      </c>
      <c r="B9" s="4">
        <v>137</v>
      </c>
      <c r="C9" s="5">
        <v>121</v>
      </c>
      <c r="D9" s="5">
        <v>3</v>
      </c>
      <c r="E9" s="5">
        <v>13</v>
      </c>
      <c r="F9" s="5">
        <v>72</v>
      </c>
      <c r="G9" s="5" t="s">
        <v>5</v>
      </c>
      <c r="H9" s="5">
        <v>6385</v>
      </c>
      <c r="I9" s="118">
        <v>237649</v>
      </c>
      <c r="J9" s="118">
        <v>117958</v>
      </c>
      <c r="K9" s="118">
        <v>118691</v>
      </c>
      <c r="L9" s="116" t="s">
        <v>3</v>
      </c>
      <c r="M9" s="5">
        <v>92019092</v>
      </c>
      <c r="N9" s="5">
        <v>4</v>
      </c>
      <c r="O9" s="5" t="s">
        <v>297</v>
      </c>
      <c r="P9" s="5">
        <v>4</v>
      </c>
      <c r="Q9" s="5" t="s">
        <v>5</v>
      </c>
      <c r="R9" s="5" t="s">
        <v>5</v>
      </c>
      <c r="S9" s="5" t="s">
        <v>5</v>
      </c>
      <c r="T9" s="5">
        <v>4</v>
      </c>
      <c r="U9" s="5" t="s">
        <v>5</v>
      </c>
      <c r="V9" s="5">
        <v>4</v>
      </c>
      <c r="W9" s="5" t="s">
        <v>5</v>
      </c>
      <c r="X9" s="5" t="s">
        <v>5</v>
      </c>
      <c r="Y9" s="5" t="s">
        <v>5</v>
      </c>
      <c r="Z9" s="5" t="s">
        <v>297</v>
      </c>
      <c r="AA9" s="5" t="s">
        <v>298</v>
      </c>
      <c r="AB9" s="5" t="s">
        <v>5</v>
      </c>
    </row>
    <row r="10" spans="1:28">
      <c r="A10" s="46" t="s">
        <v>154</v>
      </c>
      <c r="B10" s="4">
        <v>198</v>
      </c>
      <c r="C10" s="5">
        <v>169</v>
      </c>
      <c r="D10" s="5">
        <v>2</v>
      </c>
      <c r="E10" s="5">
        <v>27</v>
      </c>
      <c r="F10" s="5">
        <v>46</v>
      </c>
      <c r="G10" s="5" t="s">
        <v>299</v>
      </c>
      <c r="H10" s="5">
        <v>5110</v>
      </c>
      <c r="I10" s="118">
        <v>318509</v>
      </c>
      <c r="J10" s="118">
        <v>126662</v>
      </c>
      <c r="K10" s="118">
        <v>191847</v>
      </c>
      <c r="L10" s="116" t="s">
        <v>154</v>
      </c>
      <c r="M10" s="5">
        <v>49902419</v>
      </c>
      <c r="N10" s="5">
        <v>3</v>
      </c>
      <c r="O10" s="5">
        <v>3</v>
      </c>
      <c r="P10" s="5" t="s">
        <v>5</v>
      </c>
      <c r="Q10" s="5" t="s">
        <v>299</v>
      </c>
      <c r="R10" s="5" t="s">
        <v>5</v>
      </c>
      <c r="S10" s="5" t="s">
        <v>5</v>
      </c>
      <c r="T10" s="5">
        <v>3</v>
      </c>
      <c r="U10" s="5">
        <v>3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</row>
    <row r="11" spans="1:28">
      <c r="A11" s="10" t="s">
        <v>150</v>
      </c>
      <c r="B11" s="59">
        <f>SUM(B12:B23)</f>
        <v>214</v>
      </c>
      <c r="C11" s="11">
        <f>SUM(C12:C23)</f>
        <v>184</v>
      </c>
      <c r="D11" s="11">
        <f t="shared" ref="D11:K11" si="0">SUM(D12:D23)</f>
        <v>2</v>
      </c>
      <c r="E11" s="11">
        <f t="shared" si="0"/>
        <v>28</v>
      </c>
      <c r="F11" s="11">
        <f t="shared" si="0"/>
        <v>70</v>
      </c>
      <c r="G11" s="11" t="s">
        <v>370</v>
      </c>
      <c r="H11" s="11">
        <f t="shared" si="0"/>
        <v>662494.5</v>
      </c>
      <c r="I11" s="11">
        <f>SUM(J11:K11)</f>
        <v>4582466</v>
      </c>
      <c r="J11" s="11">
        <f t="shared" si="0"/>
        <v>2840258</v>
      </c>
      <c r="K11" s="11">
        <f t="shared" si="0"/>
        <v>1742208</v>
      </c>
      <c r="L11" s="119" t="s">
        <v>150</v>
      </c>
      <c r="M11" s="11">
        <f>SUM(M12:M23)</f>
        <v>40179553</v>
      </c>
      <c r="N11" s="11">
        <v>3</v>
      </c>
      <c r="O11" s="11">
        <v>2</v>
      </c>
      <c r="P11" s="11">
        <v>1</v>
      </c>
      <c r="Q11" s="11" t="s">
        <v>5</v>
      </c>
      <c r="R11" s="11" t="s">
        <v>5</v>
      </c>
      <c r="S11" s="11" t="s">
        <v>5</v>
      </c>
      <c r="T11" s="11">
        <v>3</v>
      </c>
      <c r="U11" s="11">
        <v>2</v>
      </c>
      <c r="V11" s="11">
        <v>1</v>
      </c>
      <c r="W11" s="11" t="s">
        <v>5</v>
      </c>
      <c r="X11" s="11" t="s">
        <v>5</v>
      </c>
      <c r="Y11" s="11" t="s">
        <v>5</v>
      </c>
      <c r="Z11" s="11" t="s">
        <v>5</v>
      </c>
      <c r="AA11" s="11" t="s">
        <v>5</v>
      </c>
      <c r="AB11" s="11" t="s">
        <v>5</v>
      </c>
    </row>
    <row r="12" spans="1:28" ht="27">
      <c r="A12" s="46" t="s">
        <v>300</v>
      </c>
      <c r="B12" s="12">
        <v>21</v>
      </c>
      <c r="C12" s="7">
        <v>17</v>
      </c>
      <c r="D12" s="7" t="s">
        <v>5</v>
      </c>
      <c r="E12" s="7">
        <v>4</v>
      </c>
      <c r="F12" s="7">
        <v>6</v>
      </c>
      <c r="G12" s="7" t="s">
        <v>4</v>
      </c>
      <c r="H12" s="5">
        <v>650325.5</v>
      </c>
      <c r="I12" s="120">
        <f>SUM(J12:K12)</f>
        <v>147397</v>
      </c>
      <c r="J12" s="5">
        <f>18828+47</f>
        <v>18875</v>
      </c>
      <c r="K12" s="5">
        <f>128109+413</f>
        <v>128522</v>
      </c>
      <c r="L12" s="46" t="s">
        <v>300</v>
      </c>
      <c r="M12" s="121">
        <f>724236+136</f>
        <v>724372</v>
      </c>
      <c r="N12" s="7" t="s">
        <v>5</v>
      </c>
      <c r="O12" s="7" t="s">
        <v>5</v>
      </c>
      <c r="P12" s="7" t="s">
        <v>299</v>
      </c>
      <c r="Q12" s="7" t="s">
        <v>5</v>
      </c>
      <c r="R12" s="7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298</v>
      </c>
      <c r="AA12" s="5" t="s">
        <v>5</v>
      </c>
      <c r="AB12" s="5" t="s">
        <v>5</v>
      </c>
    </row>
    <row r="13" spans="1:28" ht="27">
      <c r="A13" s="46" t="s">
        <v>301</v>
      </c>
      <c r="B13" s="12">
        <v>25</v>
      </c>
      <c r="C13" s="7">
        <v>24</v>
      </c>
      <c r="D13" s="7" t="s">
        <v>5</v>
      </c>
      <c r="E13" s="7">
        <v>1</v>
      </c>
      <c r="F13" s="7">
        <v>6</v>
      </c>
      <c r="G13" s="7" t="s">
        <v>4</v>
      </c>
      <c r="H13" s="5">
        <v>161</v>
      </c>
      <c r="I13" s="120">
        <f>27305+459</f>
        <v>27764</v>
      </c>
      <c r="J13" s="5">
        <f>18162+47</f>
        <v>18209</v>
      </c>
      <c r="K13" s="5">
        <f>9143+413</f>
        <v>9556</v>
      </c>
      <c r="L13" s="46" t="s">
        <v>302</v>
      </c>
      <c r="M13" s="121">
        <f>13042508+135</f>
        <v>13042643</v>
      </c>
      <c r="N13" s="7" t="s">
        <v>5</v>
      </c>
      <c r="O13" s="7" t="s">
        <v>5</v>
      </c>
      <c r="P13" s="7" t="s">
        <v>5</v>
      </c>
      <c r="Q13" s="7" t="s">
        <v>5</v>
      </c>
      <c r="R13" s="7" t="s">
        <v>5</v>
      </c>
      <c r="S13" s="5" t="s">
        <v>297</v>
      </c>
      <c r="T13" s="5" t="s">
        <v>297</v>
      </c>
      <c r="U13" s="7" t="s">
        <v>298</v>
      </c>
      <c r="V13" s="5" t="s">
        <v>5</v>
      </c>
      <c r="W13" s="5" t="s">
        <v>5</v>
      </c>
      <c r="X13" s="5" t="s">
        <v>5</v>
      </c>
      <c r="Y13" s="5" t="s">
        <v>5</v>
      </c>
      <c r="Z13" s="5" t="s">
        <v>5</v>
      </c>
      <c r="AA13" s="5" t="s">
        <v>5</v>
      </c>
      <c r="AB13" s="5" t="s">
        <v>5</v>
      </c>
    </row>
    <row r="14" spans="1:28" ht="27">
      <c r="A14" s="46" t="s">
        <v>303</v>
      </c>
      <c r="B14" s="12">
        <v>25</v>
      </c>
      <c r="C14" s="7">
        <v>23</v>
      </c>
      <c r="D14" s="7" t="s">
        <v>5</v>
      </c>
      <c r="E14" s="7">
        <v>2</v>
      </c>
      <c r="F14" s="7">
        <v>4</v>
      </c>
      <c r="G14" s="7" t="s">
        <v>4</v>
      </c>
      <c r="H14" s="122">
        <v>130</v>
      </c>
      <c r="I14" s="120">
        <f>40439+458+1</f>
        <v>40898</v>
      </c>
      <c r="J14" s="7">
        <f>23018+47</f>
        <v>23065</v>
      </c>
      <c r="K14" s="5">
        <f>17421+413</f>
        <v>17834</v>
      </c>
      <c r="L14" s="46" t="s">
        <v>303</v>
      </c>
      <c r="M14" s="121">
        <f>1868438+135</f>
        <v>1868573</v>
      </c>
      <c r="N14" s="7">
        <v>1</v>
      </c>
      <c r="O14" s="7" t="s">
        <v>5</v>
      </c>
      <c r="P14" s="7">
        <v>1</v>
      </c>
      <c r="Q14" s="7" t="s">
        <v>5</v>
      </c>
      <c r="R14" s="7" t="s">
        <v>298</v>
      </c>
      <c r="S14" s="5" t="s">
        <v>5</v>
      </c>
      <c r="T14" s="5">
        <v>1</v>
      </c>
      <c r="U14" s="5" t="s">
        <v>5</v>
      </c>
      <c r="V14" s="5">
        <v>1</v>
      </c>
      <c r="W14" s="5" t="s">
        <v>5</v>
      </c>
      <c r="X14" s="5" t="s">
        <v>299</v>
      </c>
      <c r="Y14" s="5" t="s">
        <v>5</v>
      </c>
      <c r="Z14" s="5" t="s">
        <v>5</v>
      </c>
      <c r="AA14" s="5" t="s">
        <v>5</v>
      </c>
      <c r="AB14" s="5" t="s">
        <v>5</v>
      </c>
    </row>
    <row r="15" spans="1:28" ht="27">
      <c r="A15" s="46" t="s">
        <v>304</v>
      </c>
      <c r="B15" s="12">
        <v>23</v>
      </c>
      <c r="C15" s="7">
        <v>18</v>
      </c>
      <c r="D15" s="7" t="s">
        <v>5</v>
      </c>
      <c r="E15" s="7">
        <v>5</v>
      </c>
      <c r="F15" s="7">
        <v>5</v>
      </c>
      <c r="G15" s="7" t="s">
        <v>4</v>
      </c>
      <c r="H15" s="7">
        <v>3680.6</v>
      </c>
      <c r="I15" s="120">
        <f>43003+459</f>
        <v>43462</v>
      </c>
      <c r="J15" s="5">
        <f>14768+46</f>
        <v>14814</v>
      </c>
      <c r="K15" s="5">
        <f>28235+413</f>
        <v>28648</v>
      </c>
      <c r="L15" s="46" t="s">
        <v>305</v>
      </c>
      <c r="M15" s="121">
        <f>738477+135</f>
        <v>738612</v>
      </c>
      <c r="N15" s="7" t="s">
        <v>297</v>
      </c>
      <c r="O15" s="7" t="s">
        <v>298</v>
      </c>
      <c r="P15" s="7" t="s">
        <v>5</v>
      </c>
      <c r="Q15" s="7" t="s">
        <v>5</v>
      </c>
      <c r="R15" s="7" t="s">
        <v>5</v>
      </c>
      <c r="S15" s="5" t="s">
        <v>5</v>
      </c>
      <c r="T15" s="5" t="s">
        <v>5</v>
      </c>
      <c r="U15" s="5" t="s">
        <v>5</v>
      </c>
      <c r="V15" s="5" t="s">
        <v>5</v>
      </c>
      <c r="W15" s="5" t="s">
        <v>5</v>
      </c>
      <c r="X15" s="5" t="s">
        <v>5</v>
      </c>
      <c r="Y15" s="5" t="s">
        <v>5</v>
      </c>
      <c r="Z15" s="5" t="s">
        <v>298</v>
      </c>
      <c r="AA15" s="5" t="s">
        <v>5</v>
      </c>
      <c r="AB15" s="5" t="s">
        <v>297</v>
      </c>
    </row>
    <row r="16" spans="1:28" ht="27">
      <c r="A16" s="46" t="s">
        <v>306</v>
      </c>
      <c r="B16" s="12">
        <v>9</v>
      </c>
      <c r="C16" s="7">
        <v>8</v>
      </c>
      <c r="D16" s="7" t="s">
        <v>297</v>
      </c>
      <c r="E16" s="7">
        <v>1</v>
      </c>
      <c r="F16" s="7">
        <v>3</v>
      </c>
      <c r="G16" s="7" t="s">
        <v>4</v>
      </c>
      <c r="H16" s="7">
        <v>16.5</v>
      </c>
      <c r="I16" s="120">
        <f>20438+459</f>
        <v>20897</v>
      </c>
      <c r="J16" s="5">
        <f>605+46</f>
        <v>651</v>
      </c>
      <c r="K16" s="5">
        <f>19833+412</f>
        <v>20245</v>
      </c>
      <c r="L16" s="46" t="s">
        <v>306</v>
      </c>
      <c r="M16" s="121">
        <f>256033+135</f>
        <v>256168</v>
      </c>
      <c r="N16" s="7">
        <v>1</v>
      </c>
      <c r="O16" s="7">
        <v>1</v>
      </c>
      <c r="P16" s="7" t="s">
        <v>5</v>
      </c>
      <c r="Q16" s="7" t="s">
        <v>5</v>
      </c>
      <c r="R16" s="7" t="s">
        <v>5</v>
      </c>
      <c r="S16" s="5" t="s">
        <v>5</v>
      </c>
      <c r="T16" s="5">
        <v>1</v>
      </c>
      <c r="U16" s="5">
        <v>1</v>
      </c>
      <c r="V16" s="5" t="s">
        <v>5</v>
      </c>
      <c r="W16" s="5" t="s">
        <v>5</v>
      </c>
      <c r="X16" s="5" t="s">
        <v>297</v>
      </c>
      <c r="Y16" s="5" t="s">
        <v>298</v>
      </c>
      <c r="Z16" s="5" t="s">
        <v>5</v>
      </c>
      <c r="AA16" s="5" t="s">
        <v>5</v>
      </c>
      <c r="AB16" s="5" t="s">
        <v>299</v>
      </c>
    </row>
    <row r="17" spans="1:28" ht="27">
      <c r="A17" s="46" t="s">
        <v>307</v>
      </c>
      <c r="B17" s="12">
        <v>10</v>
      </c>
      <c r="C17" s="7">
        <v>10</v>
      </c>
      <c r="D17" s="7" t="s">
        <v>5</v>
      </c>
      <c r="E17" s="7" t="s">
        <v>299</v>
      </c>
      <c r="F17" s="7">
        <v>2</v>
      </c>
      <c r="G17" s="7" t="s">
        <v>4</v>
      </c>
      <c r="H17" s="7">
        <v>25</v>
      </c>
      <c r="I17" s="120">
        <f>20224+459</f>
        <v>20683</v>
      </c>
      <c r="J17" s="5">
        <f>413+46</f>
        <v>459</v>
      </c>
      <c r="K17" s="5">
        <f>19811+412</f>
        <v>20223</v>
      </c>
      <c r="L17" s="46" t="s">
        <v>307</v>
      </c>
      <c r="M17" s="121">
        <f>20755+135</f>
        <v>20890</v>
      </c>
      <c r="N17" s="7">
        <v>1</v>
      </c>
      <c r="O17" s="7">
        <v>1</v>
      </c>
      <c r="P17" s="7" t="s">
        <v>5</v>
      </c>
      <c r="Q17" s="7" t="s">
        <v>5</v>
      </c>
      <c r="R17" s="7" t="s">
        <v>5</v>
      </c>
      <c r="S17" s="5" t="s">
        <v>5</v>
      </c>
      <c r="T17" s="5">
        <v>1</v>
      </c>
      <c r="U17" s="5">
        <v>1</v>
      </c>
      <c r="V17" s="5" t="s">
        <v>5</v>
      </c>
      <c r="W17" s="5" t="s">
        <v>5</v>
      </c>
      <c r="X17" s="5" t="s">
        <v>5</v>
      </c>
      <c r="Y17" s="5" t="s">
        <v>5</v>
      </c>
      <c r="Z17" s="5" t="s">
        <v>5</v>
      </c>
      <c r="AA17" s="5" t="s">
        <v>5</v>
      </c>
      <c r="AB17" s="5" t="s">
        <v>5</v>
      </c>
    </row>
    <row r="18" spans="1:28" ht="27">
      <c r="A18" s="46" t="s">
        <v>308</v>
      </c>
      <c r="B18" s="12">
        <v>16</v>
      </c>
      <c r="C18" s="7">
        <v>12</v>
      </c>
      <c r="D18" s="7">
        <v>2</v>
      </c>
      <c r="E18" s="7">
        <v>2</v>
      </c>
      <c r="F18" s="7">
        <v>6</v>
      </c>
      <c r="G18" s="7" t="s">
        <v>4</v>
      </c>
      <c r="H18" s="7">
        <v>65.5</v>
      </c>
      <c r="I18" s="120">
        <f>25925+459</f>
        <v>26384</v>
      </c>
      <c r="J18" s="5">
        <f>4361+46</f>
        <v>4407</v>
      </c>
      <c r="K18" s="5">
        <f>21564+412</f>
        <v>21976</v>
      </c>
      <c r="L18" s="46" t="s">
        <v>308</v>
      </c>
      <c r="M18" s="121">
        <f>305995+135</f>
        <v>306130</v>
      </c>
      <c r="N18" s="7" t="s">
        <v>5</v>
      </c>
      <c r="O18" s="7" t="s">
        <v>5</v>
      </c>
      <c r="P18" s="7" t="s">
        <v>5</v>
      </c>
      <c r="Q18" s="7" t="s">
        <v>5</v>
      </c>
      <c r="R18" s="7" t="s">
        <v>5</v>
      </c>
      <c r="S18" s="5" t="s">
        <v>5</v>
      </c>
      <c r="T18" s="5" t="s">
        <v>297</v>
      </c>
      <c r="U18" s="5" t="s">
        <v>5</v>
      </c>
      <c r="V18" s="5" t="s">
        <v>5</v>
      </c>
      <c r="W18" s="5" t="s">
        <v>5</v>
      </c>
      <c r="X18" s="5" t="s">
        <v>5</v>
      </c>
      <c r="Y18" s="5" t="s">
        <v>5</v>
      </c>
      <c r="Z18" s="5" t="s">
        <v>5</v>
      </c>
      <c r="AA18" s="5" t="s">
        <v>5</v>
      </c>
      <c r="AB18" s="5" t="s">
        <v>5</v>
      </c>
    </row>
    <row r="19" spans="1:28" ht="27">
      <c r="A19" s="46" t="s">
        <v>309</v>
      </c>
      <c r="B19" s="12">
        <v>25</v>
      </c>
      <c r="C19" s="7">
        <v>22</v>
      </c>
      <c r="D19" s="7" t="s">
        <v>5</v>
      </c>
      <c r="E19" s="7">
        <v>3</v>
      </c>
      <c r="F19" s="7">
        <v>9</v>
      </c>
      <c r="G19" s="7" t="s">
        <v>4</v>
      </c>
      <c r="H19" s="7">
        <v>268</v>
      </c>
      <c r="I19" s="120">
        <f>149477+459</f>
        <v>149936</v>
      </c>
      <c r="J19" s="5">
        <f>19216+46</f>
        <v>19262</v>
      </c>
      <c r="K19" s="5">
        <f>130261+412</f>
        <v>130673</v>
      </c>
      <c r="L19" s="46" t="s">
        <v>309</v>
      </c>
      <c r="M19" s="121">
        <f>231182+135</f>
        <v>231317</v>
      </c>
      <c r="N19" s="7" t="s">
        <v>299</v>
      </c>
      <c r="O19" s="7" t="s">
        <v>5</v>
      </c>
      <c r="P19" s="7" t="s">
        <v>5</v>
      </c>
      <c r="Q19" s="7" t="s">
        <v>5</v>
      </c>
      <c r="R19" s="7" t="s">
        <v>5</v>
      </c>
      <c r="S19" s="5" t="s">
        <v>5</v>
      </c>
      <c r="T19" s="5" t="s">
        <v>5</v>
      </c>
      <c r="U19" s="5" t="s">
        <v>5</v>
      </c>
      <c r="V19" s="5" t="s">
        <v>5</v>
      </c>
      <c r="W19" s="5" t="s">
        <v>5</v>
      </c>
      <c r="X19" s="5" t="s">
        <v>5</v>
      </c>
      <c r="Y19" s="5" t="s">
        <v>5</v>
      </c>
      <c r="Z19" s="5" t="s">
        <v>5</v>
      </c>
      <c r="AA19" s="5" t="s">
        <v>299</v>
      </c>
      <c r="AB19" s="5" t="s">
        <v>5</v>
      </c>
    </row>
    <row r="20" spans="1:28" ht="27">
      <c r="A20" s="46" t="s">
        <v>310</v>
      </c>
      <c r="B20" s="12">
        <v>8</v>
      </c>
      <c r="C20" s="7">
        <v>7</v>
      </c>
      <c r="D20" s="7" t="s">
        <v>5</v>
      </c>
      <c r="E20" s="7">
        <v>1</v>
      </c>
      <c r="F20" s="7">
        <v>3</v>
      </c>
      <c r="G20" s="7" t="s">
        <v>4</v>
      </c>
      <c r="H20" s="5">
        <v>114</v>
      </c>
      <c r="I20" s="120">
        <f>31773+459</f>
        <v>32232</v>
      </c>
      <c r="J20" s="5">
        <f>14558+46</f>
        <v>14604</v>
      </c>
      <c r="K20" s="5">
        <f>17215+412</f>
        <v>17627</v>
      </c>
      <c r="L20" s="46" t="s">
        <v>310</v>
      </c>
      <c r="M20" s="121">
        <f>54915+135</f>
        <v>55050</v>
      </c>
      <c r="N20" s="7" t="s">
        <v>299</v>
      </c>
      <c r="O20" s="7" t="s">
        <v>5</v>
      </c>
      <c r="P20" s="7" t="s">
        <v>5</v>
      </c>
      <c r="Q20" s="7" t="s">
        <v>5</v>
      </c>
      <c r="R20" s="7" t="s">
        <v>5</v>
      </c>
      <c r="S20" s="5" t="s">
        <v>5</v>
      </c>
      <c r="T20" s="5" t="s">
        <v>5</v>
      </c>
      <c r="U20" s="5" t="s">
        <v>5</v>
      </c>
      <c r="V20" s="5" t="s">
        <v>5</v>
      </c>
      <c r="W20" s="5" t="s">
        <v>5</v>
      </c>
      <c r="X20" s="5" t="s">
        <v>298</v>
      </c>
      <c r="Y20" s="5" t="s">
        <v>5</v>
      </c>
      <c r="Z20" s="5" t="s">
        <v>5</v>
      </c>
      <c r="AA20" s="5" t="s">
        <v>5</v>
      </c>
      <c r="AB20" s="5" t="s">
        <v>299</v>
      </c>
    </row>
    <row r="21" spans="1:28" ht="27">
      <c r="A21" s="46" t="s">
        <v>311</v>
      </c>
      <c r="B21" s="12">
        <v>16</v>
      </c>
      <c r="C21" s="7">
        <v>11</v>
      </c>
      <c r="D21" s="7" t="s">
        <v>5</v>
      </c>
      <c r="E21" s="7">
        <v>5</v>
      </c>
      <c r="F21" s="7">
        <v>15</v>
      </c>
      <c r="G21" s="7" t="s">
        <v>4</v>
      </c>
      <c r="H21" s="7">
        <v>6766.4</v>
      </c>
      <c r="I21" s="120">
        <f>3808366+458</f>
        <v>3808824</v>
      </c>
      <c r="J21" s="5">
        <f>2678092+46</f>
        <v>2678138</v>
      </c>
      <c r="K21" s="5">
        <f>1130274+412</f>
        <v>1130686</v>
      </c>
      <c r="L21" s="46" t="s">
        <v>312</v>
      </c>
      <c r="M21" s="121">
        <f>16512148+135</f>
        <v>16512283</v>
      </c>
      <c r="N21" s="7" t="s">
        <v>5</v>
      </c>
      <c r="O21" s="7" t="s">
        <v>5</v>
      </c>
      <c r="P21" s="7" t="s">
        <v>5</v>
      </c>
      <c r="Q21" s="7" t="s">
        <v>297</v>
      </c>
      <c r="R21" s="7" t="s">
        <v>297</v>
      </c>
      <c r="S21" s="5" t="s">
        <v>298</v>
      </c>
      <c r="T21" s="5" t="s">
        <v>5</v>
      </c>
      <c r="U21" s="5" t="s">
        <v>5</v>
      </c>
      <c r="V21" s="5" t="s">
        <v>5</v>
      </c>
      <c r="W21" s="5" t="s">
        <v>5</v>
      </c>
      <c r="X21" s="5" t="s">
        <v>5</v>
      </c>
      <c r="Y21" s="5" t="s">
        <v>5</v>
      </c>
      <c r="Z21" s="5" t="s">
        <v>5</v>
      </c>
      <c r="AA21" s="5" t="s">
        <v>5</v>
      </c>
      <c r="AB21" s="5" t="s">
        <v>5</v>
      </c>
    </row>
    <row r="22" spans="1:28" ht="27">
      <c r="A22" s="46" t="s">
        <v>313</v>
      </c>
      <c r="B22" s="12">
        <v>12</v>
      </c>
      <c r="C22" s="7">
        <v>10</v>
      </c>
      <c r="D22" s="7" t="s">
        <v>5</v>
      </c>
      <c r="E22" s="7">
        <v>2</v>
      </c>
      <c r="F22" s="7">
        <v>4</v>
      </c>
      <c r="G22" s="7" t="s">
        <v>4</v>
      </c>
      <c r="H22" s="7">
        <v>512</v>
      </c>
      <c r="I22" s="120">
        <f>195816+458</f>
        <v>196274</v>
      </c>
      <c r="J22" s="5">
        <f>7635+47</f>
        <v>7682</v>
      </c>
      <c r="K22" s="5">
        <f>188181+412</f>
        <v>188593</v>
      </c>
      <c r="L22" s="46" t="s">
        <v>314</v>
      </c>
      <c r="M22" s="121">
        <f>5260627+135</f>
        <v>5260762</v>
      </c>
      <c r="N22" s="7" t="s">
        <v>5</v>
      </c>
      <c r="O22" s="7" t="s">
        <v>297</v>
      </c>
      <c r="P22" s="7" t="s">
        <v>5</v>
      </c>
      <c r="Q22" s="7" t="s">
        <v>5</v>
      </c>
      <c r="R22" s="7" t="s">
        <v>5</v>
      </c>
      <c r="S22" s="5" t="s">
        <v>5</v>
      </c>
      <c r="T22" s="5" t="s">
        <v>5</v>
      </c>
      <c r="U22" s="5" t="s">
        <v>5</v>
      </c>
      <c r="V22" s="5" t="s">
        <v>5</v>
      </c>
      <c r="W22" s="5" t="s">
        <v>5</v>
      </c>
      <c r="X22" s="5" t="s">
        <v>297</v>
      </c>
      <c r="Y22" s="5" t="s">
        <v>298</v>
      </c>
      <c r="Z22" s="5" t="s">
        <v>5</v>
      </c>
      <c r="AA22" s="5" t="s">
        <v>5</v>
      </c>
      <c r="AB22" s="5" t="s">
        <v>299</v>
      </c>
    </row>
    <row r="23" spans="1:28" ht="27.75" thickBot="1">
      <c r="A23" s="123" t="s">
        <v>315</v>
      </c>
      <c r="B23" s="13">
        <v>24</v>
      </c>
      <c r="C23" s="14">
        <v>22</v>
      </c>
      <c r="D23" s="14" t="s">
        <v>5</v>
      </c>
      <c r="E23" s="14">
        <v>2</v>
      </c>
      <c r="F23" s="14">
        <v>7</v>
      </c>
      <c r="G23" s="14" t="s">
        <v>4</v>
      </c>
      <c r="H23" s="14">
        <v>430</v>
      </c>
      <c r="I23" s="124">
        <f>67258+458</f>
        <v>67716</v>
      </c>
      <c r="J23" s="15">
        <f>40045+47</f>
        <v>40092</v>
      </c>
      <c r="K23" s="15">
        <f>27213+412</f>
        <v>27625</v>
      </c>
      <c r="L23" s="123" t="s">
        <v>315</v>
      </c>
      <c r="M23" s="125">
        <f>1162618+135</f>
        <v>1162753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298</v>
      </c>
      <c r="S23" s="14" t="s">
        <v>5</v>
      </c>
      <c r="T23" s="15" t="s">
        <v>5</v>
      </c>
      <c r="U23" s="15" t="s">
        <v>5</v>
      </c>
      <c r="V23" s="15" t="s">
        <v>5</v>
      </c>
      <c r="W23" s="14" t="s">
        <v>5</v>
      </c>
      <c r="X23" s="14" t="s">
        <v>297</v>
      </c>
      <c r="Y23" s="14" t="s">
        <v>5</v>
      </c>
      <c r="Z23" s="14" t="s">
        <v>5</v>
      </c>
      <c r="AA23" s="14" t="s">
        <v>5</v>
      </c>
      <c r="AB23" s="14" t="s">
        <v>5</v>
      </c>
    </row>
    <row r="24" spans="1:28">
      <c r="A24" s="2" t="s">
        <v>316</v>
      </c>
      <c r="L24" s="2" t="s">
        <v>316</v>
      </c>
    </row>
    <row r="25" spans="1:28">
      <c r="A25" s="1" t="s">
        <v>7</v>
      </c>
      <c r="L25" s="1" t="s">
        <v>7</v>
      </c>
    </row>
  </sheetData>
  <mergeCells count="19">
    <mergeCell ref="A1:K1"/>
    <mergeCell ref="L1:AB1"/>
    <mergeCell ref="A2:K2"/>
    <mergeCell ref="L2:AB2"/>
    <mergeCell ref="I3:K3"/>
    <mergeCell ref="V3:AB3"/>
    <mergeCell ref="A4:A6"/>
    <mergeCell ref="B4:E4"/>
    <mergeCell ref="F4:H4"/>
    <mergeCell ref="I4:K4"/>
    <mergeCell ref="M4:M6"/>
    <mergeCell ref="W4:Y5"/>
    <mergeCell ref="Z4:AB5"/>
    <mergeCell ref="B5:B6"/>
    <mergeCell ref="I5:I6"/>
    <mergeCell ref="N5:P5"/>
    <mergeCell ref="Q5:S5"/>
    <mergeCell ref="T5:V5"/>
    <mergeCell ref="N4:V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Width="0" orientation="portrait" r:id="rId1"/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Normal="100" zoomScaleSheetLayoutView="100" workbookViewId="0">
      <selection activeCell="L7" sqref="L7"/>
    </sheetView>
  </sheetViews>
  <sheetFormatPr defaultRowHeight="16.5"/>
  <cols>
    <col min="2" max="4" width="11.125" customWidth="1"/>
    <col min="5" max="5" width="12.25" customWidth="1"/>
    <col min="6" max="7" width="11.125" customWidth="1"/>
  </cols>
  <sheetData>
    <row r="1" spans="1:7" ht="25.5">
      <c r="A1" s="231" t="s">
        <v>317</v>
      </c>
      <c r="B1" s="231"/>
      <c r="C1" s="231"/>
      <c r="D1" s="231"/>
      <c r="E1" s="231"/>
      <c r="F1" s="231"/>
      <c r="G1" s="231"/>
    </row>
    <row r="2" spans="1:7" ht="30" customHeight="1">
      <c r="A2" s="141" t="s">
        <v>375</v>
      </c>
      <c r="B2" s="141"/>
      <c r="C2" s="141"/>
      <c r="D2" s="141"/>
      <c r="E2" s="141"/>
      <c r="F2" s="141"/>
      <c r="G2" s="141"/>
    </row>
    <row r="3" spans="1:7" ht="30" customHeight="1" thickBot="1">
      <c r="A3" s="1" t="s">
        <v>318</v>
      </c>
      <c r="G3" s="1" t="s">
        <v>161</v>
      </c>
    </row>
    <row r="4" spans="1:7" ht="28.5" customHeight="1">
      <c r="A4" s="169" t="s">
        <v>0</v>
      </c>
      <c r="B4" s="146" t="s">
        <v>319</v>
      </c>
      <c r="C4" s="185" t="s">
        <v>280</v>
      </c>
      <c r="D4" s="186"/>
      <c r="E4" s="186"/>
      <c r="F4" s="186"/>
      <c r="G4" s="186"/>
    </row>
    <row r="5" spans="1:7" ht="28.5" customHeight="1">
      <c r="A5" s="170"/>
      <c r="B5" s="147"/>
      <c r="C5" s="51" t="s">
        <v>320</v>
      </c>
      <c r="D5" s="51" t="s">
        <v>321</v>
      </c>
      <c r="E5" s="51" t="s">
        <v>322</v>
      </c>
      <c r="F5" s="51" t="s">
        <v>323</v>
      </c>
      <c r="G5" s="112" t="s">
        <v>324</v>
      </c>
    </row>
    <row r="6" spans="1:7" ht="28.5" customHeight="1">
      <c r="A6" s="232"/>
      <c r="B6" s="173"/>
      <c r="C6" s="56" t="s">
        <v>325</v>
      </c>
      <c r="D6" s="56" t="s">
        <v>326</v>
      </c>
      <c r="E6" s="56" t="s">
        <v>327</v>
      </c>
      <c r="F6" s="56" t="s">
        <v>328</v>
      </c>
      <c r="G6" s="58" t="s">
        <v>329</v>
      </c>
    </row>
    <row r="7" spans="1:7" ht="33.950000000000003" customHeight="1">
      <c r="A7" s="46" t="s">
        <v>1</v>
      </c>
      <c r="B7" s="12">
        <v>118</v>
      </c>
      <c r="C7" s="7">
        <v>27</v>
      </c>
      <c r="D7" s="7">
        <v>12</v>
      </c>
      <c r="E7" s="7">
        <v>1</v>
      </c>
      <c r="F7" s="7">
        <v>1</v>
      </c>
      <c r="G7" s="7">
        <v>3</v>
      </c>
    </row>
    <row r="8" spans="1:7" ht="33.950000000000003" customHeight="1">
      <c r="A8" s="46" t="s">
        <v>330</v>
      </c>
      <c r="B8" s="12">
        <v>128</v>
      </c>
      <c r="C8" s="7">
        <v>29</v>
      </c>
      <c r="D8" s="7">
        <v>20</v>
      </c>
      <c r="E8" s="7" t="s">
        <v>331</v>
      </c>
      <c r="F8" s="7">
        <v>2</v>
      </c>
      <c r="G8" s="7">
        <v>2</v>
      </c>
    </row>
    <row r="9" spans="1:7" s="6" customFormat="1" ht="33.950000000000003" customHeight="1">
      <c r="A9" s="46" t="s">
        <v>332</v>
      </c>
      <c r="B9" s="12">
        <v>137</v>
      </c>
      <c r="C9" s="7">
        <v>21</v>
      </c>
      <c r="D9" s="7">
        <v>15</v>
      </c>
      <c r="E9" s="7">
        <v>2</v>
      </c>
      <c r="F9" s="7">
        <v>6</v>
      </c>
      <c r="G9" s="7">
        <v>1</v>
      </c>
    </row>
    <row r="10" spans="1:7" s="6" customFormat="1" ht="33.950000000000003" customHeight="1">
      <c r="A10" s="46" t="s">
        <v>154</v>
      </c>
      <c r="B10" s="12">
        <v>198</v>
      </c>
      <c r="C10" s="7">
        <v>33</v>
      </c>
      <c r="D10" s="7">
        <v>18</v>
      </c>
      <c r="E10" s="7" t="s">
        <v>5</v>
      </c>
      <c r="F10" s="7" t="s">
        <v>5</v>
      </c>
      <c r="G10" s="7">
        <v>1</v>
      </c>
    </row>
    <row r="11" spans="1:7" ht="33.950000000000003" customHeight="1" thickBot="1">
      <c r="A11" s="66" t="s">
        <v>150</v>
      </c>
      <c r="B11" s="126">
        <f>SUM(C11:G11,B20:G20)</f>
        <v>214</v>
      </c>
      <c r="C11" s="62">
        <v>61</v>
      </c>
      <c r="D11" s="62">
        <v>16</v>
      </c>
      <c r="E11" s="62" t="s">
        <v>5</v>
      </c>
      <c r="F11" s="62">
        <v>3</v>
      </c>
      <c r="G11" s="62">
        <v>4</v>
      </c>
    </row>
    <row r="12" spans="1:7">
      <c r="A12" s="127" t="s">
        <v>0</v>
      </c>
    </row>
    <row r="13" spans="1:7" ht="17.25" thickBot="1">
      <c r="A13" s="127" t="s">
        <v>0</v>
      </c>
    </row>
    <row r="14" spans="1:7" ht="27.75" customHeight="1">
      <c r="A14" s="169" t="s">
        <v>0</v>
      </c>
      <c r="B14" s="185"/>
      <c r="C14" s="233"/>
      <c r="D14" s="146" t="s">
        <v>333</v>
      </c>
      <c r="E14" s="185" t="s">
        <v>281</v>
      </c>
      <c r="F14" s="233"/>
      <c r="G14" s="149" t="s">
        <v>334</v>
      </c>
    </row>
    <row r="15" spans="1:7" ht="49.5" customHeight="1">
      <c r="A15" s="232"/>
      <c r="B15" s="16" t="s">
        <v>335</v>
      </c>
      <c r="C15" s="17" t="s">
        <v>336</v>
      </c>
      <c r="D15" s="173"/>
      <c r="E15" s="16" t="s">
        <v>337</v>
      </c>
      <c r="F15" s="16" t="s">
        <v>338</v>
      </c>
      <c r="G15" s="177"/>
    </row>
    <row r="16" spans="1:7" ht="33.950000000000003" customHeight="1">
      <c r="A16" s="46" t="s">
        <v>1</v>
      </c>
      <c r="B16" s="7">
        <v>59</v>
      </c>
      <c r="C16" s="7" t="s">
        <v>4</v>
      </c>
      <c r="D16" s="7" t="s">
        <v>4</v>
      </c>
      <c r="E16" s="7">
        <v>1</v>
      </c>
      <c r="F16" s="7">
        <v>3</v>
      </c>
      <c r="G16" s="7">
        <v>11</v>
      </c>
    </row>
    <row r="17" spans="1:7" ht="33.950000000000003" customHeight="1">
      <c r="A17" s="46" t="s">
        <v>173</v>
      </c>
      <c r="B17" s="7">
        <v>53</v>
      </c>
      <c r="C17" s="7">
        <v>1</v>
      </c>
      <c r="D17" s="7" t="s">
        <v>5</v>
      </c>
      <c r="E17" s="7">
        <v>4</v>
      </c>
      <c r="F17" s="7">
        <v>2</v>
      </c>
      <c r="G17" s="7">
        <v>15</v>
      </c>
    </row>
    <row r="18" spans="1:7" s="6" customFormat="1" ht="33.950000000000003" customHeight="1">
      <c r="A18" s="46" t="s">
        <v>3</v>
      </c>
      <c r="B18" s="7">
        <v>76</v>
      </c>
      <c r="C18" s="7">
        <v>1</v>
      </c>
      <c r="D18" s="7" t="s">
        <v>5</v>
      </c>
      <c r="E18" s="7">
        <v>3</v>
      </c>
      <c r="F18" s="7">
        <v>4</v>
      </c>
      <c r="G18" s="7">
        <v>8</v>
      </c>
    </row>
    <row r="19" spans="1:7" s="6" customFormat="1" ht="33.950000000000003" customHeight="1">
      <c r="A19" s="46" t="s">
        <v>154</v>
      </c>
      <c r="B19" s="7">
        <v>117</v>
      </c>
      <c r="C19" s="7" t="s">
        <v>5</v>
      </c>
      <c r="D19" s="7" t="s">
        <v>5</v>
      </c>
      <c r="E19" s="7">
        <v>1</v>
      </c>
      <c r="F19" s="7">
        <v>1</v>
      </c>
      <c r="G19" s="7">
        <v>27</v>
      </c>
    </row>
    <row r="20" spans="1:7" ht="33.950000000000003" customHeight="1" thickBot="1">
      <c r="A20" s="66" t="s">
        <v>150</v>
      </c>
      <c r="B20" s="62">
        <v>97</v>
      </c>
      <c r="C20" s="62">
        <v>3</v>
      </c>
      <c r="D20" s="62">
        <v>1</v>
      </c>
      <c r="E20" s="62" t="s">
        <v>5</v>
      </c>
      <c r="F20" s="62">
        <v>2</v>
      </c>
      <c r="G20" s="62">
        <v>27</v>
      </c>
    </row>
    <row r="21" spans="1:7">
      <c r="A21" s="2" t="s">
        <v>316</v>
      </c>
    </row>
    <row r="22" spans="1:7">
      <c r="A22" s="1" t="s">
        <v>0</v>
      </c>
    </row>
  </sheetData>
  <mergeCells count="10">
    <mergeCell ref="A14:A15"/>
    <mergeCell ref="B14:C14"/>
    <mergeCell ref="D14:D15"/>
    <mergeCell ref="E14:F14"/>
    <mergeCell ref="G14:G15"/>
    <mergeCell ref="A1:G1"/>
    <mergeCell ref="A2:G2"/>
    <mergeCell ref="A4:A6"/>
    <mergeCell ref="B4:B6"/>
    <mergeCell ref="C4:G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Q18" sqref="Q18"/>
    </sheetView>
  </sheetViews>
  <sheetFormatPr defaultRowHeight="16.5"/>
  <cols>
    <col min="2" max="11" width="7.125" customWidth="1"/>
  </cols>
  <sheetData>
    <row r="1" spans="1:11" ht="25.5">
      <c r="A1" s="140" t="s">
        <v>339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30" customHeight="1">
      <c r="A2" s="141" t="s">
        <v>376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30" customHeight="1" thickBot="1">
      <c r="A3" s="1" t="s">
        <v>340</v>
      </c>
      <c r="J3" s="142" t="s">
        <v>161</v>
      </c>
      <c r="K3" s="142"/>
    </row>
    <row r="4" spans="1:11" ht="25.5" customHeight="1">
      <c r="A4" s="240" t="s">
        <v>0</v>
      </c>
      <c r="B4" s="128" t="s">
        <v>341</v>
      </c>
      <c r="C4" s="243" t="s">
        <v>342</v>
      </c>
      <c r="D4" s="244"/>
      <c r="E4" s="245"/>
      <c r="F4" s="244" t="s">
        <v>343</v>
      </c>
      <c r="G4" s="244"/>
      <c r="H4" s="244"/>
      <c r="I4" s="244"/>
      <c r="J4" s="244"/>
      <c r="K4" s="244"/>
    </row>
    <row r="5" spans="1:11">
      <c r="A5" s="241"/>
      <c r="B5" s="129" t="s">
        <v>166</v>
      </c>
      <c r="C5" s="130" t="s">
        <v>344</v>
      </c>
      <c r="D5" s="131" t="s">
        <v>345</v>
      </c>
      <c r="E5" s="132" t="s">
        <v>346</v>
      </c>
      <c r="F5" s="237" t="s">
        <v>347</v>
      </c>
      <c r="G5" s="130" t="s">
        <v>348</v>
      </c>
      <c r="H5" s="130" t="s">
        <v>349</v>
      </c>
      <c r="I5" s="130" t="s">
        <v>350</v>
      </c>
      <c r="J5" s="130" t="s">
        <v>351</v>
      </c>
      <c r="K5" s="133" t="s">
        <v>352</v>
      </c>
    </row>
    <row r="6" spans="1:11">
      <c r="A6" s="242"/>
      <c r="B6" s="134"/>
      <c r="C6" s="135" t="s">
        <v>353</v>
      </c>
      <c r="D6" s="136" t="s">
        <v>353</v>
      </c>
      <c r="E6" s="136" t="s">
        <v>353</v>
      </c>
      <c r="F6" s="239"/>
      <c r="G6" s="135" t="s">
        <v>354</v>
      </c>
      <c r="H6" s="135" t="s">
        <v>355</v>
      </c>
      <c r="I6" s="135" t="s">
        <v>355</v>
      </c>
      <c r="J6" s="135" t="s">
        <v>355</v>
      </c>
      <c r="K6" s="137" t="s">
        <v>355</v>
      </c>
    </row>
    <row r="7" spans="1:11" ht="35.1" customHeight="1">
      <c r="A7" s="129" t="s">
        <v>1</v>
      </c>
      <c r="B7" s="7">
        <v>118</v>
      </c>
      <c r="C7" s="7">
        <v>6</v>
      </c>
      <c r="D7" s="7">
        <v>9</v>
      </c>
      <c r="E7" s="7">
        <v>1</v>
      </c>
      <c r="F7" s="7" t="s">
        <v>4</v>
      </c>
      <c r="G7" s="7" t="s">
        <v>4</v>
      </c>
      <c r="H7" s="7">
        <v>4</v>
      </c>
      <c r="I7" s="7" t="s">
        <v>4</v>
      </c>
      <c r="J7" s="7" t="s">
        <v>4</v>
      </c>
      <c r="K7" s="7" t="s">
        <v>4</v>
      </c>
    </row>
    <row r="8" spans="1:11" ht="35.1" customHeight="1">
      <c r="A8" s="129" t="s">
        <v>173</v>
      </c>
      <c r="B8" s="7">
        <v>128</v>
      </c>
      <c r="C8" s="7">
        <v>14</v>
      </c>
      <c r="D8" s="7">
        <v>9</v>
      </c>
      <c r="E8" s="7" t="s">
        <v>5</v>
      </c>
      <c r="F8" s="7" t="s">
        <v>5</v>
      </c>
      <c r="G8" s="7">
        <v>1</v>
      </c>
      <c r="H8" s="7" t="s">
        <v>5</v>
      </c>
      <c r="I8" s="7">
        <v>1</v>
      </c>
      <c r="J8" s="7" t="s">
        <v>5</v>
      </c>
      <c r="K8" s="7">
        <v>1</v>
      </c>
    </row>
    <row r="9" spans="1:11" s="6" customFormat="1" ht="35.1" customHeight="1">
      <c r="A9" s="129" t="s">
        <v>3</v>
      </c>
      <c r="B9" s="7">
        <v>137</v>
      </c>
      <c r="C9" s="7">
        <v>5</v>
      </c>
      <c r="D9" s="7">
        <v>13</v>
      </c>
      <c r="E9" s="7" t="s">
        <v>5</v>
      </c>
      <c r="F9" s="7" t="s">
        <v>5</v>
      </c>
      <c r="G9" s="7" t="s">
        <v>5</v>
      </c>
      <c r="H9" s="7">
        <v>6</v>
      </c>
      <c r="I9" s="7" t="s">
        <v>5</v>
      </c>
      <c r="J9" s="7" t="s">
        <v>5</v>
      </c>
      <c r="K9" s="7" t="s">
        <v>5</v>
      </c>
    </row>
    <row r="10" spans="1:11" s="6" customFormat="1" ht="35.1" customHeight="1">
      <c r="A10" s="129" t="s">
        <v>154</v>
      </c>
      <c r="B10" s="7">
        <v>198</v>
      </c>
      <c r="C10" s="7">
        <v>12</v>
      </c>
      <c r="D10" s="7">
        <v>15</v>
      </c>
      <c r="E10" s="7">
        <v>3</v>
      </c>
      <c r="F10" s="7" t="s">
        <v>5</v>
      </c>
      <c r="G10" s="7">
        <v>1</v>
      </c>
      <c r="H10" s="7">
        <v>1</v>
      </c>
      <c r="I10" s="7">
        <v>2</v>
      </c>
      <c r="J10" s="7">
        <v>3</v>
      </c>
      <c r="K10" s="7" t="s">
        <v>356</v>
      </c>
    </row>
    <row r="11" spans="1:11" ht="35.1" customHeight="1" thickBot="1">
      <c r="A11" s="138" t="s">
        <v>150</v>
      </c>
      <c r="B11" s="62">
        <v>214</v>
      </c>
      <c r="C11" s="62">
        <v>20</v>
      </c>
      <c r="D11" s="62">
        <v>23</v>
      </c>
      <c r="E11" s="62">
        <v>5</v>
      </c>
      <c r="F11" s="62">
        <v>1</v>
      </c>
      <c r="G11" s="62">
        <v>3</v>
      </c>
      <c r="H11" s="62">
        <v>3</v>
      </c>
      <c r="I11" s="62">
        <v>2</v>
      </c>
      <c r="J11" s="62">
        <v>1</v>
      </c>
      <c r="K11" s="62" t="s">
        <v>370</v>
      </c>
    </row>
    <row r="12" spans="1:11">
      <c r="A12" s="1" t="s">
        <v>0</v>
      </c>
    </row>
    <row r="13" spans="1:11" ht="17.25" thickBot="1">
      <c r="A13" s="1" t="s">
        <v>0</v>
      </c>
    </row>
    <row r="14" spans="1:11" ht="29.25" customHeight="1">
      <c r="A14" s="240" t="s">
        <v>0</v>
      </c>
      <c r="B14" s="234" t="s">
        <v>343</v>
      </c>
      <c r="C14" s="150"/>
      <c r="D14" s="150"/>
      <c r="E14" s="150"/>
      <c r="F14" s="150"/>
      <c r="G14" s="246"/>
      <c r="H14" s="247" t="s">
        <v>357</v>
      </c>
      <c r="I14" s="247" t="s">
        <v>358</v>
      </c>
      <c r="J14" s="247" t="s">
        <v>359</v>
      </c>
      <c r="K14" s="234" t="s">
        <v>346</v>
      </c>
    </row>
    <row r="15" spans="1:11">
      <c r="A15" s="241"/>
      <c r="B15" s="130" t="s">
        <v>360</v>
      </c>
      <c r="C15" s="237" t="s">
        <v>361</v>
      </c>
      <c r="D15" s="131" t="s">
        <v>362</v>
      </c>
      <c r="E15" s="237" t="s">
        <v>363</v>
      </c>
      <c r="F15" s="131" t="s">
        <v>348</v>
      </c>
      <c r="G15" s="237" t="s">
        <v>364</v>
      </c>
      <c r="H15" s="238"/>
      <c r="I15" s="238"/>
      <c r="J15" s="238"/>
      <c r="K15" s="235"/>
    </row>
    <row r="16" spans="1:11">
      <c r="A16" s="241"/>
      <c r="B16" s="139" t="s">
        <v>365</v>
      </c>
      <c r="C16" s="238"/>
      <c r="D16" s="132" t="s">
        <v>366</v>
      </c>
      <c r="E16" s="238"/>
      <c r="F16" s="132" t="s">
        <v>367</v>
      </c>
      <c r="G16" s="238"/>
      <c r="H16" s="238"/>
      <c r="I16" s="238"/>
      <c r="J16" s="238"/>
      <c r="K16" s="235"/>
    </row>
    <row r="17" spans="1:11">
      <c r="A17" s="242"/>
      <c r="B17" s="135" t="s">
        <v>368</v>
      </c>
      <c r="C17" s="239"/>
      <c r="D17" s="136" t="s">
        <v>355</v>
      </c>
      <c r="E17" s="239"/>
      <c r="F17" s="136" t="s">
        <v>355</v>
      </c>
      <c r="G17" s="239"/>
      <c r="H17" s="239"/>
      <c r="I17" s="239"/>
      <c r="J17" s="239"/>
      <c r="K17" s="236"/>
    </row>
    <row r="18" spans="1:11" ht="35.1" customHeight="1">
      <c r="A18" s="129" t="s">
        <v>1</v>
      </c>
      <c r="B18" s="7">
        <v>16</v>
      </c>
      <c r="C18" s="7" t="s">
        <v>4</v>
      </c>
      <c r="D18" s="7" t="s">
        <v>4</v>
      </c>
      <c r="E18" s="7" t="s">
        <v>0</v>
      </c>
      <c r="F18" s="7">
        <v>10</v>
      </c>
      <c r="G18" s="7">
        <v>8</v>
      </c>
      <c r="H18" s="7" t="s">
        <v>4</v>
      </c>
      <c r="I18" s="7">
        <v>22</v>
      </c>
      <c r="J18" s="7">
        <v>8</v>
      </c>
      <c r="K18" s="7">
        <v>34</v>
      </c>
    </row>
    <row r="19" spans="1:11" ht="35.1" customHeight="1">
      <c r="A19" s="129" t="s">
        <v>173</v>
      </c>
      <c r="B19" s="7">
        <v>14</v>
      </c>
      <c r="C19" s="7">
        <v>3</v>
      </c>
      <c r="D19" s="7">
        <v>2</v>
      </c>
      <c r="E19" s="7">
        <v>11</v>
      </c>
      <c r="F19" s="7">
        <v>1</v>
      </c>
      <c r="G19" s="7">
        <v>5</v>
      </c>
      <c r="H19" s="7" t="s">
        <v>5</v>
      </c>
      <c r="I19" s="7">
        <v>21</v>
      </c>
      <c r="J19" s="7">
        <v>3</v>
      </c>
      <c r="K19" s="7">
        <v>42</v>
      </c>
    </row>
    <row r="20" spans="1:11" s="6" customFormat="1" ht="35.1" customHeight="1">
      <c r="A20" s="129" t="s">
        <v>3</v>
      </c>
      <c r="B20" s="7">
        <v>23</v>
      </c>
      <c r="C20" s="7">
        <v>2</v>
      </c>
      <c r="D20" s="7" t="s">
        <v>5</v>
      </c>
      <c r="E20" s="7">
        <v>11</v>
      </c>
      <c r="F20" s="7">
        <v>13</v>
      </c>
      <c r="G20" s="7" t="s">
        <v>5</v>
      </c>
      <c r="H20" s="7" t="s">
        <v>5</v>
      </c>
      <c r="I20" s="7">
        <v>19</v>
      </c>
      <c r="J20" s="7">
        <v>8</v>
      </c>
      <c r="K20" s="7">
        <v>37</v>
      </c>
    </row>
    <row r="21" spans="1:11" s="6" customFormat="1" ht="35.1" customHeight="1">
      <c r="A21" s="129" t="s">
        <v>154</v>
      </c>
      <c r="B21" s="7">
        <v>17</v>
      </c>
      <c r="C21" s="7">
        <v>1</v>
      </c>
      <c r="D21" s="7">
        <v>1</v>
      </c>
      <c r="E21" s="7">
        <v>9</v>
      </c>
      <c r="F21" s="7">
        <v>1</v>
      </c>
      <c r="G21" s="7">
        <v>15</v>
      </c>
      <c r="H21" s="7" t="s">
        <v>5</v>
      </c>
      <c r="I21" s="7">
        <v>25</v>
      </c>
      <c r="J21" s="7">
        <v>13</v>
      </c>
      <c r="K21" s="7">
        <v>79</v>
      </c>
    </row>
    <row r="22" spans="1:11" ht="35.1" customHeight="1" thickBot="1">
      <c r="A22" s="138" t="s">
        <v>150</v>
      </c>
      <c r="B22" s="62">
        <v>18</v>
      </c>
      <c r="C22" s="62">
        <v>3</v>
      </c>
      <c r="D22" s="62" t="s">
        <v>5</v>
      </c>
      <c r="E22" s="62">
        <v>18</v>
      </c>
      <c r="F22" s="62">
        <v>4</v>
      </c>
      <c r="G22" s="62">
        <v>26</v>
      </c>
      <c r="H22" s="62" t="s">
        <v>5</v>
      </c>
      <c r="I22" s="62">
        <v>28</v>
      </c>
      <c r="J22" s="62">
        <v>8</v>
      </c>
      <c r="K22" s="62">
        <v>51</v>
      </c>
    </row>
    <row r="23" spans="1:11">
      <c r="A23" s="2" t="s">
        <v>316</v>
      </c>
    </row>
    <row r="24" spans="1:11">
      <c r="A24" s="2" t="s">
        <v>369</v>
      </c>
    </row>
    <row r="25" spans="1:11">
      <c r="A25" s="3" t="s">
        <v>0</v>
      </c>
    </row>
  </sheetData>
  <mergeCells count="16">
    <mergeCell ref="K14:K17"/>
    <mergeCell ref="C15:C17"/>
    <mergeCell ref="E15:E17"/>
    <mergeCell ref="G15:G17"/>
    <mergeCell ref="A1:K1"/>
    <mergeCell ref="A2:K2"/>
    <mergeCell ref="J3:K3"/>
    <mergeCell ref="A4:A6"/>
    <mergeCell ref="C4:E4"/>
    <mergeCell ref="F4:K4"/>
    <mergeCell ref="F5:F6"/>
    <mergeCell ref="A14:A17"/>
    <mergeCell ref="B14:G14"/>
    <mergeCell ref="H14:H17"/>
    <mergeCell ref="I14:I17"/>
    <mergeCell ref="J14:J1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4" zoomScaleNormal="100" zoomScaleSheetLayoutView="100" workbookViewId="0">
      <selection activeCell="B12" sqref="B12:S18"/>
    </sheetView>
  </sheetViews>
  <sheetFormatPr defaultRowHeight="16.5"/>
  <cols>
    <col min="1" max="1" width="11.375" customWidth="1"/>
    <col min="2" max="2" width="6.25" customWidth="1"/>
    <col min="3" max="3" width="6.5" customWidth="1"/>
    <col min="4" max="4" width="6.625" customWidth="1"/>
    <col min="5" max="5" width="6.25" customWidth="1"/>
    <col min="6" max="6" width="6.5" customWidth="1"/>
    <col min="7" max="7" width="3.875" customWidth="1"/>
    <col min="8" max="14" width="5.625" customWidth="1"/>
    <col min="15" max="18" width="3.875" customWidth="1"/>
    <col min="19" max="20" width="5.25" customWidth="1"/>
  </cols>
  <sheetData>
    <row r="1" spans="1:19" ht="25.5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30" customHeight="1">
      <c r="A2" s="141" t="s">
        <v>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30" customHeight="1" thickBot="1">
      <c r="A3" s="1" t="s">
        <v>10</v>
      </c>
      <c r="P3" s="142" t="s">
        <v>11</v>
      </c>
      <c r="Q3" s="142"/>
      <c r="R3" s="142"/>
      <c r="S3" s="142"/>
    </row>
    <row r="4" spans="1:19" ht="28.5" customHeight="1">
      <c r="A4" s="143" t="s">
        <v>0</v>
      </c>
      <c r="B4" s="146" t="s">
        <v>12</v>
      </c>
      <c r="C4" s="146" t="s">
        <v>13</v>
      </c>
      <c r="D4" s="146" t="s">
        <v>14</v>
      </c>
      <c r="E4" s="146" t="s">
        <v>15</v>
      </c>
      <c r="F4" s="146" t="s">
        <v>16</v>
      </c>
      <c r="G4" s="149" t="s">
        <v>129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  <c r="S4" s="152" t="s">
        <v>130</v>
      </c>
    </row>
    <row r="5" spans="1:19">
      <c r="A5" s="144"/>
      <c r="B5" s="147"/>
      <c r="C5" s="147"/>
      <c r="D5" s="147"/>
      <c r="E5" s="147"/>
      <c r="F5" s="147"/>
      <c r="G5" s="147" t="s">
        <v>0</v>
      </c>
      <c r="H5" s="35" t="s">
        <v>19</v>
      </c>
      <c r="I5" s="35" t="s">
        <v>20</v>
      </c>
      <c r="J5" s="35" t="s">
        <v>21</v>
      </c>
      <c r="K5" s="35" t="s">
        <v>22</v>
      </c>
      <c r="L5" s="35" t="s">
        <v>23</v>
      </c>
      <c r="M5" s="35" t="s">
        <v>24</v>
      </c>
      <c r="N5" s="35" t="s">
        <v>25</v>
      </c>
      <c r="O5" s="155" t="s">
        <v>131</v>
      </c>
      <c r="P5" s="155" t="s">
        <v>132</v>
      </c>
      <c r="Q5" s="155" t="s">
        <v>133</v>
      </c>
      <c r="R5" s="155" t="s">
        <v>134</v>
      </c>
      <c r="S5" s="153"/>
    </row>
    <row r="6" spans="1:19">
      <c r="A6" s="144"/>
      <c r="B6" s="147"/>
      <c r="C6" s="147"/>
      <c r="D6" s="147"/>
      <c r="E6" s="147"/>
      <c r="F6" s="147"/>
      <c r="G6" s="147"/>
      <c r="H6" s="33" t="s">
        <v>26</v>
      </c>
      <c r="I6" s="33" t="s">
        <v>27</v>
      </c>
      <c r="J6" s="33" t="s">
        <v>28</v>
      </c>
      <c r="K6" s="33" t="s">
        <v>29</v>
      </c>
      <c r="L6" s="33" t="s">
        <v>30</v>
      </c>
      <c r="M6" s="33" t="s">
        <v>31</v>
      </c>
      <c r="N6" s="33" t="s">
        <v>32</v>
      </c>
      <c r="O6" s="147"/>
      <c r="P6" s="147"/>
      <c r="Q6" s="147"/>
      <c r="R6" s="147"/>
      <c r="S6" s="153"/>
    </row>
    <row r="7" spans="1:19">
      <c r="A7" s="145"/>
      <c r="B7" s="148"/>
      <c r="C7" s="148"/>
      <c r="D7" s="148"/>
      <c r="E7" s="148"/>
      <c r="F7" s="148"/>
      <c r="G7" s="148"/>
      <c r="H7" s="34" t="s">
        <v>33</v>
      </c>
      <c r="I7" s="34" t="s">
        <v>33</v>
      </c>
      <c r="J7" s="34" t="s">
        <v>33</v>
      </c>
      <c r="K7" s="34" t="s">
        <v>33</v>
      </c>
      <c r="L7" s="34" t="s">
        <v>33</v>
      </c>
      <c r="M7" s="34" t="s">
        <v>33</v>
      </c>
      <c r="N7" s="34" t="s">
        <v>33</v>
      </c>
      <c r="O7" s="148"/>
      <c r="P7" s="148"/>
      <c r="Q7" s="148"/>
      <c r="R7" s="148"/>
      <c r="S7" s="154"/>
    </row>
    <row r="8" spans="1:19" ht="39" customHeight="1">
      <c r="A8" s="36" t="s">
        <v>1</v>
      </c>
      <c r="B8" s="12">
        <v>579</v>
      </c>
      <c r="C8" s="7">
        <v>1</v>
      </c>
      <c r="D8" s="18" t="s">
        <v>4</v>
      </c>
      <c r="E8" s="7" t="s">
        <v>4</v>
      </c>
      <c r="F8" s="7" t="s">
        <v>4</v>
      </c>
      <c r="G8" s="7">
        <v>573</v>
      </c>
      <c r="H8" s="7">
        <v>1</v>
      </c>
      <c r="I8" s="7">
        <v>3</v>
      </c>
      <c r="J8" s="7">
        <v>25</v>
      </c>
      <c r="K8" s="7">
        <v>138</v>
      </c>
      <c r="L8" s="7">
        <v>171</v>
      </c>
      <c r="M8" s="7">
        <v>140</v>
      </c>
      <c r="N8" s="7">
        <v>87</v>
      </c>
      <c r="O8" s="7" t="s">
        <v>4</v>
      </c>
      <c r="P8" s="7" t="s">
        <v>4</v>
      </c>
      <c r="Q8" s="7">
        <v>1</v>
      </c>
      <c r="R8" s="7">
        <v>7</v>
      </c>
      <c r="S8" s="7">
        <v>5</v>
      </c>
    </row>
    <row r="9" spans="1:19" ht="39" customHeight="1">
      <c r="A9" s="36" t="s">
        <v>135</v>
      </c>
      <c r="B9" s="12">
        <v>628</v>
      </c>
      <c r="C9" s="7">
        <v>1</v>
      </c>
      <c r="D9" s="7" t="s">
        <v>136</v>
      </c>
      <c r="E9" s="7" t="s">
        <v>136</v>
      </c>
      <c r="F9" s="7" t="s">
        <v>136</v>
      </c>
      <c r="G9" s="7">
        <v>622</v>
      </c>
      <c r="H9" s="7">
        <v>1</v>
      </c>
      <c r="I9" s="7">
        <v>4</v>
      </c>
      <c r="J9" s="7">
        <v>38</v>
      </c>
      <c r="K9" s="7">
        <v>160</v>
      </c>
      <c r="L9" s="7">
        <v>180</v>
      </c>
      <c r="M9" s="7">
        <v>143</v>
      </c>
      <c r="N9" s="7">
        <v>86</v>
      </c>
      <c r="O9" s="7" t="s">
        <v>136</v>
      </c>
      <c r="P9" s="7">
        <v>2</v>
      </c>
      <c r="Q9" s="7">
        <v>2</v>
      </c>
      <c r="R9" s="7">
        <v>6</v>
      </c>
      <c r="S9" s="7">
        <v>5</v>
      </c>
    </row>
    <row r="10" spans="1:19" s="6" customFormat="1" ht="39" customHeight="1">
      <c r="A10" s="36" t="s">
        <v>137</v>
      </c>
      <c r="B10" s="12">
        <v>673</v>
      </c>
      <c r="C10" s="7">
        <v>1</v>
      </c>
      <c r="D10" s="7" t="s">
        <v>136</v>
      </c>
      <c r="E10" s="7" t="s">
        <v>136</v>
      </c>
      <c r="F10" s="7" t="s">
        <v>136</v>
      </c>
      <c r="G10" s="7">
        <v>667</v>
      </c>
      <c r="H10" s="7">
        <v>1</v>
      </c>
      <c r="I10" s="7">
        <v>5</v>
      </c>
      <c r="J10" s="7">
        <v>39</v>
      </c>
      <c r="K10" s="7">
        <v>163</v>
      </c>
      <c r="L10" s="7">
        <v>185</v>
      </c>
      <c r="M10" s="7">
        <v>168</v>
      </c>
      <c r="N10" s="7">
        <v>96</v>
      </c>
      <c r="O10" s="7" t="s">
        <v>136</v>
      </c>
      <c r="P10" s="7">
        <v>2</v>
      </c>
      <c r="Q10" s="7">
        <v>2</v>
      </c>
      <c r="R10" s="7">
        <v>6</v>
      </c>
      <c r="S10" s="7">
        <v>5</v>
      </c>
    </row>
    <row r="11" spans="1:19" ht="39" customHeight="1">
      <c r="A11" s="41" t="s">
        <v>6</v>
      </c>
      <c r="B11" s="42">
        <v>699</v>
      </c>
      <c r="C11" s="43">
        <v>1</v>
      </c>
      <c r="D11" s="44" t="s">
        <v>5</v>
      </c>
      <c r="E11" s="44" t="s">
        <v>5</v>
      </c>
      <c r="F11" s="44" t="s">
        <v>5</v>
      </c>
      <c r="G11" s="43">
        <v>693</v>
      </c>
      <c r="H11" s="43">
        <v>1</v>
      </c>
      <c r="I11" s="43">
        <v>6</v>
      </c>
      <c r="J11" s="43">
        <v>39</v>
      </c>
      <c r="K11" s="43">
        <v>165</v>
      </c>
      <c r="L11" s="43">
        <v>194</v>
      </c>
      <c r="M11" s="43">
        <v>181</v>
      </c>
      <c r="N11" s="43">
        <v>96</v>
      </c>
      <c r="O11" s="44" t="s">
        <v>5</v>
      </c>
      <c r="P11" s="43">
        <v>3</v>
      </c>
      <c r="Q11" s="43">
        <v>2</v>
      </c>
      <c r="R11" s="43">
        <v>6</v>
      </c>
      <c r="S11" s="43">
        <v>5</v>
      </c>
    </row>
    <row r="12" spans="1:19" ht="39" customHeight="1">
      <c r="A12" s="10" t="s">
        <v>150</v>
      </c>
      <c r="B12" s="59">
        <f>SUM(B13:B18)</f>
        <v>729</v>
      </c>
      <c r="C12" s="18">
        <v>1</v>
      </c>
      <c r="D12" s="11">
        <v>2</v>
      </c>
      <c r="E12" s="11" t="s">
        <v>155</v>
      </c>
      <c r="F12" s="11" t="s">
        <v>155</v>
      </c>
      <c r="G12" s="18">
        <f>SUM(H12:S12)</f>
        <v>726</v>
      </c>
      <c r="H12" s="18">
        <v>1</v>
      </c>
      <c r="I12" s="18">
        <v>6</v>
      </c>
      <c r="J12" s="18">
        <v>43</v>
      </c>
      <c r="K12" s="18">
        <v>170</v>
      </c>
      <c r="L12" s="18">
        <v>203</v>
      </c>
      <c r="M12" s="18">
        <v>192</v>
      </c>
      <c r="N12" s="18">
        <v>95</v>
      </c>
      <c r="O12" s="11" t="s">
        <v>155</v>
      </c>
      <c r="P12" s="18">
        <v>3</v>
      </c>
      <c r="Q12" s="18">
        <v>2</v>
      </c>
      <c r="R12" s="18">
        <v>6</v>
      </c>
      <c r="S12" s="18">
        <v>5</v>
      </c>
    </row>
    <row r="13" spans="1:19" ht="27">
      <c r="A13" s="39" t="s">
        <v>138</v>
      </c>
      <c r="B13" s="4">
        <f>SUM(C13:G13)</f>
        <v>536</v>
      </c>
      <c r="C13" s="5">
        <v>1</v>
      </c>
      <c r="D13" s="5">
        <v>2</v>
      </c>
      <c r="E13" s="5" t="s">
        <v>155</v>
      </c>
      <c r="F13" s="5" t="s">
        <v>155</v>
      </c>
      <c r="G13" s="43">
        <f t="shared" ref="G13:G18" si="0">SUM(H13:S13)</f>
        <v>533</v>
      </c>
      <c r="H13" s="5">
        <v>1</v>
      </c>
      <c r="I13" s="5">
        <v>4</v>
      </c>
      <c r="J13" s="5">
        <v>28</v>
      </c>
      <c r="K13" s="5">
        <v>130</v>
      </c>
      <c r="L13" s="5">
        <v>167</v>
      </c>
      <c r="M13" s="5">
        <v>142</v>
      </c>
      <c r="N13" s="5">
        <v>56</v>
      </c>
      <c r="O13" s="5" t="s">
        <v>155</v>
      </c>
      <c r="P13" s="5">
        <v>1</v>
      </c>
      <c r="Q13" s="5" t="s">
        <v>155</v>
      </c>
      <c r="R13" s="5" t="s">
        <v>155</v>
      </c>
      <c r="S13" s="5">
        <v>4</v>
      </c>
    </row>
    <row r="14" spans="1:19" ht="27">
      <c r="A14" s="39" t="s">
        <v>139</v>
      </c>
      <c r="B14" s="4">
        <f t="shared" ref="B14:B18" si="1">SUM(C14:G14)</f>
        <v>13</v>
      </c>
      <c r="C14" s="5" t="s">
        <v>155</v>
      </c>
      <c r="D14" s="5" t="s">
        <v>155</v>
      </c>
      <c r="E14" s="5" t="s">
        <v>155</v>
      </c>
      <c r="F14" s="5" t="s">
        <v>155</v>
      </c>
      <c r="G14" s="43">
        <f t="shared" si="0"/>
        <v>13</v>
      </c>
      <c r="H14" s="5" t="s">
        <v>155</v>
      </c>
      <c r="I14" s="5" t="s">
        <v>155</v>
      </c>
      <c r="J14" s="5">
        <v>3</v>
      </c>
      <c r="K14" s="5">
        <v>3</v>
      </c>
      <c r="L14" s="5">
        <v>3</v>
      </c>
      <c r="M14" s="5">
        <v>3</v>
      </c>
      <c r="N14" s="5">
        <v>1</v>
      </c>
      <c r="O14" s="5" t="s">
        <v>155</v>
      </c>
      <c r="P14" s="5" t="s">
        <v>155</v>
      </c>
      <c r="Q14" s="5" t="s">
        <v>155</v>
      </c>
      <c r="R14" s="5" t="s">
        <v>155</v>
      </c>
      <c r="S14" s="5" t="s">
        <v>155</v>
      </c>
    </row>
    <row r="15" spans="1:19" ht="40.5">
      <c r="A15" s="39" t="s">
        <v>140</v>
      </c>
      <c r="B15" s="4">
        <f t="shared" si="1"/>
        <v>49</v>
      </c>
      <c r="C15" s="5" t="s">
        <v>155</v>
      </c>
      <c r="D15" s="5" t="s">
        <v>155</v>
      </c>
      <c r="E15" s="5" t="s">
        <v>155</v>
      </c>
      <c r="F15" s="5" t="s">
        <v>155</v>
      </c>
      <c r="G15" s="43">
        <f t="shared" si="0"/>
        <v>49</v>
      </c>
      <c r="H15" s="5" t="s">
        <v>155</v>
      </c>
      <c r="I15" s="5">
        <v>1</v>
      </c>
      <c r="J15" s="5">
        <v>5</v>
      </c>
      <c r="K15" s="5">
        <v>8</v>
      </c>
      <c r="L15" s="5">
        <v>11</v>
      </c>
      <c r="M15" s="5">
        <v>16</v>
      </c>
      <c r="N15" s="5">
        <v>8</v>
      </c>
      <c r="O15" s="5" t="s">
        <v>155</v>
      </c>
      <c r="P15" s="5" t="s">
        <v>155</v>
      </c>
      <c r="Q15" s="5" t="s">
        <v>155</v>
      </c>
      <c r="R15" s="5" t="s">
        <v>155</v>
      </c>
      <c r="S15" s="5" t="s">
        <v>155</v>
      </c>
    </row>
    <row r="16" spans="1:19" ht="40.5">
      <c r="A16" s="39" t="s">
        <v>141</v>
      </c>
      <c r="B16" s="4">
        <f t="shared" si="1"/>
        <v>12</v>
      </c>
      <c r="C16" s="5" t="s">
        <v>155</v>
      </c>
      <c r="D16" s="5" t="s">
        <v>155</v>
      </c>
      <c r="E16" s="5" t="s">
        <v>155</v>
      </c>
      <c r="F16" s="5" t="s">
        <v>155</v>
      </c>
      <c r="G16" s="43">
        <f t="shared" si="0"/>
        <v>12</v>
      </c>
      <c r="H16" s="5" t="s">
        <v>155</v>
      </c>
      <c r="I16" s="5" t="s">
        <v>155</v>
      </c>
      <c r="J16" s="5" t="s">
        <v>155</v>
      </c>
      <c r="K16" s="5" t="s">
        <v>155</v>
      </c>
      <c r="L16" s="5">
        <v>1</v>
      </c>
      <c r="M16" s="5" t="s">
        <v>155</v>
      </c>
      <c r="N16" s="5">
        <v>2</v>
      </c>
      <c r="O16" s="5" t="s">
        <v>155</v>
      </c>
      <c r="P16" s="5" t="s">
        <v>155</v>
      </c>
      <c r="Q16" s="5">
        <v>2</v>
      </c>
      <c r="R16" s="5">
        <v>6</v>
      </c>
      <c r="S16" s="5">
        <v>1</v>
      </c>
    </row>
    <row r="17" spans="1:19" ht="27">
      <c r="A17" s="39" t="s">
        <v>142</v>
      </c>
      <c r="B17" s="4">
        <f t="shared" si="1"/>
        <v>8</v>
      </c>
      <c r="C17" s="5" t="s">
        <v>155</v>
      </c>
      <c r="D17" s="5" t="s">
        <v>155</v>
      </c>
      <c r="E17" s="5" t="s">
        <v>155</v>
      </c>
      <c r="F17" s="5" t="s">
        <v>155</v>
      </c>
      <c r="G17" s="43">
        <f t="shared" si="0"/>
        <v>8</v>
      </c>
      <c r="H17" s="5" t="s">
        <v>155</v>
      </c>
      <c r="I17" s="5" t="s">
        <v>155</v>
      </c>
      <c r="J17" s="5">
        <v>1</v>
      </c>
      <c r="K17" s="5">
        <v>2</v>
      </c>
      <c r="L17" s="5">
        <v>1</v>
      </c>
      <c r="M17" s="5">
        <v>1</v>
      </c>
      <c r="N17" s="5">
        <v>1</v>
      </c>
      <c r="O17" s="5" t="s">
        <v>155</v>
      </c>
      <c r="P17" s="5">
        <v>2</v>
      </c>
      <c r="Q17" s="5" t="s">
        <v>155</v>
      </c>
      <c r="R17" s="5" t="s">
        <v>155</v>
      </c>
      <c r="S17" s="5" t="s">
        <v>155</v>
      </c>
    </row>
    <row r="18" spans="1:19" ht="27.75" thickBot="1">
      <c r="A18" s="20" t="s">
        <v>143</v>
      </c>
      <c r="B18" s="60">
        <f t="shared" si="1"/>
        <v>111</v>
      </c>
      <c r="C18" s="61" t="s">
        <v>155</v>
      </c>
      <c r="D18" s="61" t="s">
        <v>155</v>
      </c>
      <c r="E18" s="61" t="s">
        <v>155</v>
      </c>
      <c r="F18" s="61" t="s">
        <v>155</v>
      </c>
      <c r="G18" s="109">
        <f t="shared" si="0"/>
        <v>111</v>
      </c>
      <c r="H18" s="15" t="s">
        <v>155</v>
      </c>
      <c r="I18" s="15">
        <v>1</v>
      </c>
      <c r="J18" s="15">
        <v>6</v>
      </c>
      <c r="K18" s="15">
        <v>27</v>
      </c>
      <c r="L18" s="15">
        <v>20</v>
      </c>
      <c r="M18" s="15">
        <v>30</v>
      </c>
      <c r="N18" s="15">
        <v>27</v>
      </c>
      <c r="O18" s="15" t="s">
        <v>155</v>
      </c>
      <c r="P18" s="15" t="s">
        <v>155</v>
      </c>
      <c r="Q18" s="15" t="s">
        <v>155</v>
      </c>
      <c r="R18" s="15" t="s">
        <v>155</v>
      </c>
      <c r="S18" s="15" t="s">
        <v>155</v>
      </c>
    </row>
    <row r="19" spans="1:19">
      <c r="A19" s="2" t="s">
        <v>35</v>
      </c>
    </row>
    <row r="20" spans="1:19">
      <c r="A20" s="2" t="s">
        <v>36</v>
      </c>
    </row>
    <row r="21" spans="1:19">
      <c r="A21" s="1" t="s">
        <v>7</v>
      </c>
    </row>
    <row r="22" spans="1:19">
      <c r="A22" s="3" t="s">
        <v>0</v>
      </c>
    </row>
  </sheetData>
  <mergeCells count="16">
    <mergeCell ref="A1:S1"/>
    <mergeCell ref="A2:S2"/>
    <mergeCell ref="P3:S3"/>
    <mergeCell ref="A4:A7"/>
    <mergeCell ref="B4:B7"/>
    <mergeCell ref="C4:C7"/>
    <mergeCell ref="D4:D7"/>
    <mergeCell ref="E4:E7"/>
    <mergeCell ref="F4:F7"/>
    <mergeCell ref="G4:R4"/>
    <mergeCell ref="S4:S7"/>
    <mergeCell ref="G5:G7"/>
    <mergeCell ref="O5:O7"/>
    <mergeCell ref="P5:P7"/>
    <mergeCell ref="Q5:Q7"/>
    <mergeCell ref="R5:R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topLeftCell="A22" zoomScale="115" zoomScaleNormal="100" zoomScaleSheetLayoutView="115" workbookViewId="0">
      <selection activeCell="B18" sqref="B18:S43"/>
    </sheetView>
  </sheetViews>
  <sheetFormatPr defaultRowHeight="16.5"/>
  <cols>
    <col min="1" max="1" width="10.25" customWidth="1"/>
    <col min="2" max="2" width="4.625" customWidth="1"/>
    <col min="3" max="3" width="6.125" customWidth="1"/>
    <col min="4" max="4" width="5.25" customWidth="1"/>
    <col min="5" max="5" width="5.375" customWidth="1"/>
    <col min="6" max="6" width="5.25" customWidth="1"/>
    <col min="7" max="7" width="4.5" customWidth="1"/>
    <col min="8" max="14" width="4.125" customWidth="1"/>
    <col min="15" max="18" width="3.625" customWidth="1"/>
    <col min="19" max="19" width="5" customWidth="1"/>
  </cols>
  <sheetData>
    <row r="1" spans="1:19" ht="25.5">
      <c r="A1" s="140" t="s">
        <v>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9" ht="30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30" customHeight="1" thickBot="1">
      <c r="A3" s="1" t="s">
        <v>10</v>
      </c>
      <c r="P3" s="142" t="s">
        <v>11</v>
      </c>
      <c r="Q3" s="142"/>
      <c r="R3" s="142"/>
      <c r="S3" s="142"/>
    </row>
    <row r="4" spans="1:19" ht="46.5" customHeight="1">
      <c r="A4" s="143" t="s">
        <v>0</v>
      </c>
      <c r="B4" s="162" t="s">
        <v>12</v>
      </c>
      <c r="C4" s="162" t="s">
        <v>13</v>
      </c>
      <c r="D4" s="162" t="s">
        <v>14</v>
      </c>
      <c r="E4" s="162" t="s">
        <v>15</v>
      </c>
      <c r="F4" s="162" t="s">
        <v>16</v>
      </c>
      <c r="G4" s="156" t="s">
        <v>17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4"/>
      <c r="S4" s="156" t="s">
        <v>18</v>
      </c>
    </row>
    <row r="5" spans="1:19">
      <c r="A5" s="144"/>
      <c r="B5" s="159"/>
      <c r="C5" s="159"/>
      <c r="D5" s="159"/>
      <c r="E5" s="159"/>
      <c r="F5" s="159"/>
      <c r="G5" s="159" t="s">
        <v>0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23</v>
      </c>
      <c r="M5" s="21" t="s">
        <v>24</v>
      </c>
      <c r="N5" s="21" t="s">
        <v>25</v>
      </c>
      <c r="O5" s="21" t="s">
        <v>39</v>
      </c>
      <c r="P5" s="21" t="s">
        <v>39</v>
      </c>
      <c r="Q5" s="21" t="s">
        <v>40</v>
      </c>
      <c r="R5" s="21" t="s">
        <v>40</v>
      </c>
      <c r="S5" s="157"/>
    </row>
    <row r="6" spans="1:19">
      <c r="A6" s="144"/>
      <c r="B6" s="159"/>
      <c r="C6" s="159"/>
      <c r="D6" s="159"/>
      <c r="E6" s="159"/>
      <c r="F6" s="159"/>
      <c r="G6" s="159"/>
      <c r="H6" s="37" t="s">
        <v>26</v>
      </c>
      <c r="I6" s="37" t="s">
        <v>27</v>
      </c>
      <c r="J6" s="37" t="s">
        <v>28</v>
      </c>
      <c r="K6" s="37" t="s">
        <v>29</v>
      </c>
      <c r="L6" s="37" t="s">
        <v>30</v>
      </c>
      <c r="M6" s="37" t="s">
        <v>31</v>
      </c>
      <c r="N6" s="37" t="s">
        <v>32</v>
      </c>
      <c r="O6" s="37" t="s">
        <v>41</v>
      </c>
      <c r="P6" s="37" t="s">
        <v>41</v>
      </c>
      <c r="Q6" s="37" t="s">
        <v>42</v>
      </c>
      <c r="R6" s="37" t="s">
        <v>42</v>
      </c>
      <c r="S6" s="157"/>
    </row>
    <row r="7" spans="1:19" ht="22.5">
      <c r="A7" s="145"/>
      <c r="B7" s="160"/>
      <c r="C7" s="160"/>
      <c r="D7" s="160"/>
      <c r="E7" s="160"/>
      <c r="F7" s="160"/>
      <c r="G7" s="160"/>
      <c r="H7" s="38" t="s">
        <v>33</v>
      </c>
      <c r="I7" s="38" t="s">
        <v>33</v>
      </c>
      <c r="J7" s="38" t="s">
        <v>33</v>
      </c>
      <c r="K7" s="38" t="s">
        <v>33</v>
      </c>
      <c r="L7" s="38" t="s">
        <v>33</v>
      </c>
      <c r="M7" s="38" t="s">
        <v>33</v>
      </c>
      <c r="N7" s="38" t="s">
        <v>33</v>
      </c>
      <c r="O7" s="38" t="s">
        <v>43</v>
      </c>
      <c r="P7" s="38" t="s">
        <v>44</v>
      </c>
      <c r="Q7" s="38" t="s">
        <v>43</v>
      </c>
      <c r="R7" s="38" t="s">
        <v>44</v>
      </c>
      <c r="S7" s="158"/>
    </row>
    <row r="8" spans="1:19">
      <c r="A8" s="22">
        <v>2015</v>
      </c>
      <c r="B8" s="12">
        <v>540</v>
      </c>
      <c r="C8" s="7">
        <v>1</v>
      </c>
      <c r="D8" s="7" t="s">
        <v>5</v>
      </c>
      <c r="E8" s="7" t="s">
        <v>5</v>
      </c>
      <c r="F8" s="7" t="s">
        <v>5</v>
      </c>
      <c r="G8" s="7">
        <v>534</v>
      </c>
      <c r="H8" s="7">
        <v>1</v>
      </c>
      <c r="I8" s="7">
        <v>3</v>
      </c>
      <c r="J8" s="7">
        <v>34</v>
      </c>
      <c r="K8" s="7">
        <v>137</v>
      </c>
      <c r="L8" s="7">
        <v>165</v>
      </c>
      <c r="M8" s="7">
        <v>122</v>
      </c>
      <c r="N8" s="7">
        <v>62</v>
      </c>
      <c r="O8" s="7" t="s">
        <v>5</v>
      </c>
      <c r="P8" s="7">
        <v>2</v>
      </c>
      <c r="Q8" s="7">
        <v>2</v>
      </c>
      <c r="R8" s="7">
        <v>6</v>
      </c>
      <c r="S8" s="7">
        <v>5</v>
      </c>
    </row>
    <row r="9" spans="1:19" s="6" customFormat="1">
      <c r="A9" s="22">
        <v>2016</v>
      </c>
      <c r="B9" s="12">
        <v>573</v>
      </c>
      <c r="C9" s="7">
        <v>1</v>
      </c>
      <c r="D9" s="7" t="s">
        <v>5</v>
      </c>
      <c r="E9" s="7" t="s">
        <v>5</v>
      </c>
      <c r="F9" s="7" t="s">
        <v>5</v>
      </c>
      <c r="G9" s="7">
        <v>567</v>
      </c>
      <c r="H9" s="7">
        <v>1</v>
      </c>
      <c r="I9" s="7">
        <v>4</v>
      </c>
      <c r="J9" s="7">
        <v>35</v>
      </c>
      <c r="K9" s="7">
        <v>139</v>
      </c>
      <c r="L9" s="7">
        <v>168</v>
      </c>
      <c r="M9" s="7">
        <v>141</v>
      </c>
      <c r="N9" s="7">
        <v>69</v>
      </c>
      <c r="O9" s="7" t="s">
        <v>5</v>
      </c>
      <c r="P9" s="7">
        <f>SUM(P10:P42)</f>
        <v>7</v>
      </c>
      <c r="Q9" s="7">
        <v>2</v>
      </c>
      <c r="R9" s="7">
        <v>6</v>
      </c>
      <c r="S9" s="7">
        <v>5</v>
      </c>
    </row>
    <row r="10" spans="1:19">
      <c r="A10" s="45">
        <v>2017</v>
      </c>
      <c r="B10" s="42">
        <v>596</v>
      </c>
      <c r="C10" s="43">
        <v>1</v>
      </c>
      <c r="D10" s="43" t="s">
        <v>151</v>
      </c>
      <c r="E10" s="43" t="s">
        <v>151</v>
      </c>
      <c r="F10" s="43" t="s">
        <v>151</v>
      </c>
      <c r="G10" s="43">
        <v>590</v>
      </c>
      <c r="H10" s="43">
        <v>1</v>
      </c>
      <c r="I10" s="43">
        <v>5</v>
      </c>
      <c r="J10" s="43">
        <v>35</v>
      </c>
      <c r="K10" s="43">
        <v>140</v>
      </c>
      <c r="L10" s="43">
        <v>176</v>
      </c>
      <c r="M10" s="43">
        <v>154</v>
      </c>
      <c r="N10" s="43">
        <v>68</v>
      </c>
      <c r="O10" s="43" t="s">
        <v>151</v>
      </c>
      <c r="P10" s="43">
        <v>3</v>
      </c>
      <c r="Q10" s="43">
        <v>2</v>
      </c>
      <c r="R10" s="43">
        <v>6</v>
      </c>
      <c r="S10" s="43">
        <v>5</v>
      </c>
    </row>
    <row r="11" spans="1:19">
      <c r="A11" s="23">
        <v>2018</v>
      </c>
      <c r="B11" s="19">
        <f>SUM(B12:B43)</f>
        <v>618</v>
      </c>
      <c r="C11" s="18">
        <v>1</v>
      </c>
      <c r="D11" s="18">
        <v>2</v>
      </c>
      <c r="E11" s="18" t="s">
        <v>155</v>
      </c>
      <c r="F11" s="18" t="s">
        <v>155</v>
      </c>
      <c r="G11" s="18">
        <f>SUM(G12:G43)</f>
        <v>615</v>
      </c>
      <c r="H11" s="18">
        <f t="shared" ref="H11:S11" si="0">SUM(H12:H43)</f>
        <v>1</v>
      </c>
      <c r="I11" s="18">
        <f t="shared" si="0"/>
        <v>5</v>
      </c>
      <c r="J11" s="18">
        <f>SUM(J12:J43)</f>
        <v>37</v>
      </c>
      <c r="K11" s="18">
        <f t="shared" si="0"/>
        <v>143</v>
      </c>
      <c r="L11" s="18">
        <f t="shared" si="0"/>
        <v>183</v>
      </c>
      <c r="M11" s="18">
        <f t="shared" si="0"/>
        <v>162</v>
      </c>
      <c r="N11" s="18">
        <f t="shared" si="0"/>
        <v>68</v>
      </c>
      <c r="O11" s="18" t="s">
        <v>155</v>
      </c>
      <c r="P11" s="18">
        <f t="shared" si="0"/>
        <v>3</v>
      </c>
      <c r="Q11" s="18">
        <f t="shared" si="0"/>
        <v>2</v>
      </c>
      <c r="R11" s="18">
        <f t="shared" si="0"/>
        <v>6</v>
      </c>
      <c r="S11" s="18">
        <f t="shared" si="0"/>
        <v>5</v>
      </c>
    </row>
    <row r="12" spans="1:19" ht="15.75" customHeight="1">
      <c r="A12" s="24" t="s">
        <v>45</v>
      </c>
      <c r="B12" s="12">
        <v>22</v>
      </c>
      <c r="C12" s="7" t="s">
        <v>155</v>
      </c>
      <c r="D12" s="7" t="s">
        <v>155</v>
      </c>
      <c r="E12" s="7" t="s">
        <v>155</v>
      </c>
      <c r="F12" s="7" t="s">
        <v>155</v>
      </c>
      <c r="G12" s="7">
        <v>22</v>
      </c>
      <c r="H12" s="7" t="s">
        <v>155</v>
      </c>
      <c r="I12" s="7" t="s">
        <v>155</v>
      </c>
      <c r="J12" s="7">
        <v>1</v>
      </c>
      <c r="K12" s="7">
        <v>7</v>
      </c>
      <c r="L12" s="7">
        <v>9</v>
      </c>
      <c r="M12" s="7">
        <v>5</v>
      </c>
      <c r="N12" s="7" t="s">
        <v>155</v>
      </c>
      <c r="O12" s="7" t="s">
        <v>155</v>
      </c>
      <c r="P12" s="7" t="s">
        <v>155</v>
      </c>
      <c r="Q12" s="7" t="s">
        <v>155</v>
      </c>
      <c r="R12" s="7" t="s">
        <v>155</v>
      </c>
      <c r="S12" s="7" t="s">
        <v>155</v>
      </c>
    </row>
    <row r="13" spans="1:19" ht="15.75" customHeight="1">
      <c r="A13" s="24" t="s">
        <v>46</v>
      </c>
      <c r="B13" s="12">
        <v>8</v>
      </c>
      <c r="C13" s="7" t="s">
        <v>155</v>
      </c>
      <c r="D13" s="7" t="s">
        <v>155</v>
      </c>
      <c r="E13" s="7" t="s">
        <v>155</v>
      </c>
      <c r="F13" s="7" t="s">
        <v>155</v>
      </c>
      <c r="G13" s="7">
        <v>8</v>
      </c>
      <c r="H13" s="7" t="s">
        <v>155</v>
      </c>
      <c r="I13" s="7" t="s">
        <v>155</v>
      </c>
      <c r="J13" s="7">
        <v>1</v>
      </c>
      <c r="K13" s="7">
        <v>1</v>
      </c>
      <c r="L13" s="7">
        <v>3</v>
      </c>
      <c r="M13" s="7">
        <v>2</v>
      </c>
      <c r="N13" s="7">
        <v>1</v>
      </c>
      <c r="O13" s="7" t="s">
        <v>155</v>
      </c>
      <c r="P13" s="7" t="s">
        <v>155</v>
      </c>
      <c r="Q13" s="7" t="s">
        <v>155</v>
      </c>
      <c r="R13" s="7" t="s">
        <v>155</v>
      </c>
      <c r="S13" s="7" t="s">
        <v>155</v>
      </c>
    </row>
    <row r="14" spans="1:19" ht="15.75" customHeight="1">
      <c r="A14" s="24" t="s">
        <v>144</v>
      </c>
      <c r="B14" s="12">
        <v>4</v>
      </c>
      <c r="C14" s="7" t="s">
        <v>155</v>
      </c>
      <c r="D14" s="7" t="s">
        <v>155</v>
      </c>
      <c r="E14" s="7" t="s">
        <v>155</v>
      </c>
      <c r="F14" s="7" t="s">
        <v>155</v>
      </c>
      <c r="G14" s="7">
        <v>4</v>
      </c>
      <c r="H14" s="7" t="s">
        <v>155</v>
      </c>
      <c r="I14" s="7" t="s">
        <v>155</v>
      </c>
      <c r="J14" s="7">
        <v>1</v>
      </c>
      <c r="K14" s="7">
        <v>1</v>
      </c>
      <c r="L14" s="7">
        <v>1</v>
      </c>
      <c r="M14" s="7">
        <v>1</v>
      </c>
      <c r="N14" s="7" t="s">
        <v>155</v>
      </c>
      <c r="O14" s="7" t="s">
        <v>155</v>
      </c>
      <c r="P14" s="7" t="s">
        <v>155</v>
      </c>
      <c r="Q14" s="7" t="s">
        <v>155</v>
      </c>
      <c r="R14" s="7" t="s">
        <v>155</v>
      </c>
      <c r="S14" s="7" t="s">
        <v>155</v>
      </c>
    </row>
    <row r="15" spans="1:19" ht="15.75" customHeight="1">
      <c r="A15" s="24" t="s">
        <v>47</v>
      </c>
      <c r="B15" s="12">
        <v>2</v>
      </c>
      <c r="C15" s="7" t="s">
        <v>155</v>
      </c>
      <c r="D15" s="7" t="s">
        <v>155</v>
      </c>
      <c r="E15" s="7" t="s">
        <v>155</v>
      </c>
      <c r="F15" s="7" t="s">
        <v>155</v>
      </c>
      <c r="G15" s="7">
        <v>2</v>
      </c>
      <c r="H15" s="7" t="s">
        <v>155</v>
      </c>
      <c r="I15" s="7" t="s">
        <v>155</v>
      </c>
      <c r="J15" s="7">
        <v>1</v>
      </c>
      <c r="K15" s="7" t="s">
        <v>155</v>
      </c>
      <c r="L15" s="7">
        <v>1</v>
      </c>
      <c r="M15" s="7" t="s">
        <v>155</v>
      </c>
      <c r="N15" s="7" t="s">
        <v>155</v>
      </c>
      <c r="O15" s="7" t="s">
        <v>155</v>
      </c>
      <c r="P15" s="7" t="s">
        <v>155</v>
      </c>
      <c r="Q15" s="7" t="s">
        <v>155</v>
      </c>
      <c r="R15" s="7" t="s">
        <v>155</v>
      </c>
      <c r="S15" s="7" t="s">
        <v>155</v>
      </c>
    </row>
    <row r="16" spans="1:19" ht="15.75" customHeight="1">
      <c r="A16" s="24" t="s">
        <v>53</v>
      </c>
      <c r="B16" s="12">
        <v>24</v>
      </c>
      <c r="C16" s="7">
        <v>1</v>
      </c>
      <c r="D16" s="7">
        <v>2</v>
      </c>
      <c r="E16" s="7" t="s">
        <v>155</v>
      </c>
      <c r="F16" s="7" t="s">
        <v>155</v>
      </c>
      <c r="G16" s="7">
        <v>21</v>
      </c>
      <c r="H16" s="7">
        <v>1</v>
      </c>
      <c r="I16" s="7">
        <v>1</v>
      </c>
      <c r="J16" s="7">
        <v>1</v>
      </c>
      <c r="K16" s="7">
        <v>5</v>
      </c>
      <c r="L16" s="7">
        <v>5</v>
      </c>
      <c r="M16" s="7">
        <v>7</v>
      </c>
      <c r="N16" s="7">
        <v>1</v>
      </c>
      <c r="O16" s="7" t="s">
        <v>155</v>
      </c>
      <c r="P16" s="7" t="s">
        <v>155</v>
      </c>
      <c r="Q16" s="7" t="s">
        <v>155</v>
      </c>
      <c r="R16" s="7" t="s">
        <v>155</v>
      </c>
      <c r="S16" s="7" t="s">
        <v>155</v>
      </c>
    </row>
    <row r="17" spans="1:19" ht="15.75" customHeight="1">
      <c r="A17" s="24" t="s">
        <v>156</v>
      </c>
      <c r="B17" s="12">
        <v>19</v>
      </c>
      <c r="C17" s="7" t="s">
        <v>155</v>
      </c>
      <c r="D17" s="7" t="s">
        <v>155</v>
      </c>
      <c r="E17" s="7" t="s">
        <v>155</v>
      </c>
      <c r="F17" s="7" t="s">
        <v>155</v>
      </c>
      <c r="G17" s="7">
        <v>19</v>
      </c>
      <c r="H17" s="7" t="s">
        <v>155</v>
      </c>
      <c r="I17" s="7" t="s">
        <v>155</v>
      </c>
      <c r="J17" s="7">
        <v>1</v>
      </c>
      <c r="K17" s="7">
        <v>4</v>
      </c>
      <c r="L17" s="7">
        <v>5</v>
      </c>
      <c r="M17" s="7">
        <v>9</v>
      </c>
      <c r="N17" s="7" t="s">
        <v>155</v>
      </c>
      <c r="O17" s="7" t="s">
        <v>155</v>
      </c>
      <c r="P17" s="7" t="s">
        <v>155</v>
      </c>
      <c r="Q17" s="7" t="s">
        <v>155</v>
      </c>
      <c r="R17" s="7" t="s">
        <v>155</v>
      </c>
      <c r="S17" s="7" t="s">
        <v>155</v>
      </c>
    </row>
    <row r="18" spans="1:19" ht="15.75" customHeight="1">
      <c r="A18" s="24" t="s">
        <v>50</v>
      </c>
      <c r="B18" s="12">
        <v>17</v>
      </c>
      <c r="C18" s="7" t="s">
        <v>155</v>
      </c>
      <c r="D18" s="7" t="s">
        <v>155</v>
      </c>
      <c r="E18" s="7" t="s">
        <v>155</v>
      </c>
      <c r="F18" s="7" t="s">
        <v>155</v>
      </c>
      <c r="G18" s="7">
        <v>17</v>
      </c>
      <c r="H18" s="7" t="s">
        <v>155</v>
      </c>
      <c r="I18" s="7" t="s">
        <v>155</v>
      </c>
      <c r="J18" s="7">
        <v>1</v>
      </c>
      <c r="K18" s="7">
        <v>4</v>
      </c>
      <c r="L18" s="7">
        <v>6</v>
      </c>
      <c r="M18" s="7">
        <v>5</v>
      </c>
      <c r="N18" s="7">
        <v>1</v>
      </c>
      <c r="O18" s="7" t="s">
        <v>155</v>
      </c>
      <c r="P18" s="7" t="s">
        <v>155</v>
      </c>
      <c r="Q18" s="7" t="s">
        <v>155</v>
      </c>
      <c r="R18" s="7" t="s">
        <v>155</v>
      </c>
      <c r="S18" s="7" t="s">
        <v>155</v>
      </c>
    </row>
    <row r="19" spans="1:19" ht="15.75" customHeight="1">
      <c r="A19" s="24" t="s">
        <v>55</v>
      </c>
      <c r="B19" s="12">
        <v>20</v>
      </c>
      <c r="C19" s="7" t="s">
        <v>155</v>
      </c>
      <c r="D19" s="7" t="s">
        <v>155</v>
      </c>
      <c r="E19" s="7" t="s">
        <v>155</v>
      </c>
      <c r="F19" s="7" t="s">
        <v>155</v>
      </c>
      <c r="G19" s="7">
        <v>20</v>
      </c>
      <c r="H19" s="7" t="s">
        <v>155</v>
      </c>
      <c r="I19" s="7" t="s">
        <v>155</v>
      </c>
      <c r="J19" s="7">
        <v>1</v>
      </c>
      <c r="K19" s="7">
        <v>5</v>
      </c>
      <c r="L19" s="7">
        <v>4</v>
      </c>
      <c r="M19" s="7">
        <v>8</v>
      </c>
      <c r="N19" s="7">
        <v>2</v>
      </c>
      <c r="O19" s="7" t="s">
        <v>155</v>
      </c>
      <c r="P19" s="7" t="s">
        <v>155</v>
      </c>
      <c r="Q19" s="7" t="s">
        <v>155</v>
      </c>
      <c r="R19" s="7" t="s">
        <v>155</v>
      </c>
      <c r="S19" s="7" t="s">
        <v>155</v>
      </c>
    </row>
    <row r="20" spans="1:19" ht="15.75" customHeight="1">
      <c r="A20" s="24" t="s">
        <v>56</v>
      </c>
      <c r="B20" s="12">
        <v>20</v>
      </c>
      <c r="C20" s="7" t="s">
        <v>155</v>
      </c>
      <c r="D20" s="7" t="s">
        <v>155</v>
      </c>
      <c r="E20" s="7" t="s">
        <v>155</v>
      </c>
      <c r="F20" s="7" t="s">
        <v>155</v>
      </c>
      <c r="G20" s="7">
        <v>20</v>
      </c>
      <c r="H20" s="7" t="s">
        <v>155</v>
      </c>
      <c r="I20" s="7" t="s">
        <v>155</v>
      </c>
      <c r="J20" s="7">
        <v>1</v>
      </c>
      <c r="K20" s="7">
        <v>7</v>
      </c>
      <c r="L20" s="7">
        <v>6</v>
      </c>
      <c r="M20" s="7">
        <v>4</v>
      </c>
      <c r="N20" s="7">
        <v>2</v>
      </c>
      <c r="O20" s="7" t="s">
        <v>155</v>
      </c>
      <c r="P20" s="7" t="s">
        <v>155</v>
      </c>
      <c r="Q20" s="7" t="s">
        <v>155</v>
      </c>
      <c r="R20" s="7" t="s">
        <v>155</v>
      </c>
      <c r="S20" s="7" t="s">
        <v>155</v>
      </c>
    </row>
    <row r="21" spans="1:19" ht="15.75" customHeight="1">
      <c r="A21" s="24" t="s">
        <v>57</v>
      </c>
      <c r="B21" s="12">
        <v>20</v>
      </c>
      <c r="C21" s="7" t="s">
        <v>155</v>
      </c>
      <c r="D21" s="7" t="s">
        <v>155</v>
      </c>
      <c r="E21" s="7" t="s">
        <v>155</v>
      </c>
      <c r="F21" s="7" t="s">
        <v>155</v>
      </c>
      <c r="G21" s="7">
        <v>20</v>
      </c>
      <c r="H21" s="7" t="s">
        <v>155</v>
      </c>
      <c r="I21" s="7" t="s">
        <v>155</v>
      </c>
      <c r="J21" s="7">
        <v>1</v>
      </c>
      <c r="K21" s="7">
        <v>9</v>
      </c>
      <c r="L21" s="7">
        <v>5</v>
      </c>
      <c r="M21" s="7">
        <v>4</v>
      </c>
      <c r="N21" s="7">
        <v>1</v>
      </c>
      <c r="O21" s="7" t="s">
        <v>155</v>
      </c>
      <c r="P21" s="7" t="s">
        <v>155</v>
      </c>
      <c r="Q21" s="7" t="s">
        <v>155</v>
      </c>
      <c r="R21" s="7" t="s">
        <v>155</v>
      </c>
      <c r="S21" s="7" t="s">
        <v>155</v>
      </c>
    </row>
    <row r="22" spans="1:19" ht="15.75" customHeight="1">
      <c r="A22" s="24" t="s">
        <v>48</v>
      </c>
      <c r="B22" s="12">
        <v>22</v>
      </c>
      <c r="C22" s="7" t="s">
        <v>155</v>
      </c>
      <c r="D22" s="7" t="s">
        <v>155</v>
      </c>
      <c r="E22" s="7" t="s">
        <v>155</v>
      </c>
      <c r="F22" s="7" t="s">
        <v>155</v>
      </c>
      <c r="G22" s="7">
        <v>22</v>
      </c>
      <c r="H22" s="7" t="s">
        <v>155</v>
      </c>
      <c r="I22" s="7">
        <v>1</v>
      </c>
      <c r="J22" s="7">
        <v>1</v>
      </c>
      <c r="K22" s="7">
        <v>5</v>
      </c>
      <c r="L22" s="7">
        <v>6</v>
      </c>
      <c r="M22" s="7">
        <v>7</v>
      </c>
      <c r="N22" s="7">
        <v>1</v>
      </c>
      <c r="O22" s="7" t="s">
        <v>155</v>
      </c>
      <c r="P22" s="7" t="s">
        <v>155</v>
      </c>
      <c r="Q22" s="7" t="s">
        <v>155</v>
      </c>
      <c r="R22" s="7" t="s">
        <v>155</v>
      </c>
      <c r="S22" s="7">
        <v>1</v>
      </c>
    </row>
    <row r="23" spans="1:19" ht="15.75" customHeight="1">
      <c r="A23" s="24" t="s">
        <v>49</v>
      </c>
      <c r="B23" s="12">
        <v>29</v>
      </c>
      <c r="C23" s="7" t="s">
        <v>155</v>
      </c>
      <c r="D23" s="7" t="s">
        <v>155</v>
      </c>
      <c r="E23" s="7" t="s">
        <v>155</v>
      </c>
      <c r="F23" s="7" t="s">
        <v>155</v>
      </c>
      <c r="G23" s="7">
        <v>29</v>
      </c>
      <c r="H23" s="7" t="s">
        <v>155</v>
      </c>
      <c r="I23" s="7" t="s">
        <v>155</v>
      </c>
      <c r="J23" s="7">
        <v>1</v>
      </c>
      <c r="K23" s="7">
        <v>5</v>
      </c>
      <c r="L23" s="7">
        <v>10</v>
      </c>
      <c r="M23" s="7">
        <v>7</v>
      </c>
      <c r="N23" s="7">
        <v>6</v>
      </c>
      <c r="O23" s="7" t="s">
        <v>155</v>
      </c>
      <c r="P23" s="7" t="s">
        <v>155</v>
      </c>
      <c r="Q23" s="7" t="s">
        <v>155</v>
      </c>
      <c r="R23" s="7" t="s">
        <v>155</v>
      </c>
      <c r="S23" s="7" t="s">
        <v>155</v>
      </c>
    </row>
    <row r="24" spans="1:19" ht="15.75" customHeight="1">
      <c r="A24" s="24" t="s">
        <v>51</v>
      </c>
      <c r="B24" s="12">
        <v>23</v>
      </c>
      <c r="C24" s="7" t="s">
        <v>155</v>
      </c>
      <c r="D24" s="7" t="s">
        <v>155</v>
      </c>
      <c r="E24" s="7" t="s">
        <v>155</v>
      </c>
      <c r="F24" s="7" t="s">
        <v>155</v>
      </c>
      <c r="G24" s="7">
        <v>23</v>
      </c>
      <c r="H24" s="7" t="s">
        <v>155</v>
      </c>
      <c r="I24" s="7" t="s">
        <v>155</v>
      </c>
      <c r="J24" s="7">
        <v>1</v>
      </c>
      <c r="K24" s="7">
        <v>4</v>
      </c>
      <c r="L24" s="7">
        <v>6</v>
      </c>
      <c r="M24" s="7">
        <v>8</v>
      </c>
      <c r="N24" s="7">
        <v>4</v>
      </c>
      <c r="O24" s="7" t="s">
        <v>155</v>
      </c>
      <c r="P24" s="7" t="s">
        <v>155</v>
      </c>
      <c r="Q24" s="7" t="s">
        <v>155</v>
      </c>
      <c r="R24" s="7" t="s">
        <v>155</v>
      </c>
      <c r="S24" s="7" t="s">
        <v>155</v>
      </c>
    </row>
    <row r="25" spans="1:19" ht="15.75" customHeight="1">
      <c r="A25" s="24" t="s">
        <v>52</v>
      </c>
      <c r="B25" s="12">
        <v>25</v>
      </c>
      <c r="C25" s="7" t="s">
        <v>155</v>
      </c>
      <c r="D25" s="7" t="s">
        <v>155</v>
      </c>
      <c r="E25" s="7" t="s">
        <v>155</v>
      </c>
      <c r="F25" s="7" t="s">
        <v>155</v>
      </c>
      <c r="G25" s="7">
        <v>25</v>
      </c>
      <c r="H25" s="7" t="s">
        <v>155</v>
      </c>
      <c r="I25" s="7" t="s">
        <v>155</v>
      </c>
      <c r="J25" s="7">
        <v>1</v>
      </c>
      <c r="K25" s="7">
        <v>5</v>
      </c>
      <c r="L25" s="7">
        <v>7</v>
      </c>
      <c r="M25" s="7">
        <v>7</v>
      </c>
      <c r="N25" s="7">
        <v>5</v>
      </c>
      <c r="O25" s="7" t="s">
        <v>155</v>
      </c>
      <c r="P25" s="7" t="s">
        <v>155</v>
      </c>
      <c r="Q25" s="7" t="s">
        <v>155</v>
      </c>
      <c r="R25" s="7" t="s">
        <v>155</v>
      </c>
      <c r="S25" s="7" t="s">
        <v>155</v>
      </c>
    </row>
    <row r="26" spans="1:19" ht="15.75" customHeight="1">
      <c r="A26" s="24" t="s">
        <v>54</v>
      </c>
      <c r="B26" s="12">
        <v>14</v>
      </c>
      <c r="C26" s="7" t="s">
        <v>155</v>
      </c>
      <c r="D26" s="7" t="s">
        <v>155</v>
      </c>
      <c r="E26" s="7" t="s">
        <v>155</v>
      </c>
      <c r="F26" s="7" t="s">
        <v>155</v>
      </c>
      <c r="G26" s="7">
        <v>14</v>
      </c>
      <c r="H26" s="7" t="s">
        <v>155</v>
      </c>
      <c r="I26" s="7" t="s">
        <v>155</v>
      </c>
      <c r="J26" s="7">
        <v>1</v>
      </c>
      <c r="K26" s="7">
        <v>4</v>
      </c>
      <c r="L26" s="7">
        <v>3</v>
      </c>
      <c r="M26" s="7">
        <v>2</v>
      </c>
      <c r="N26" s="7">
        <v>2</v>
      </c>
      <c r="O26" s="7" t="s">
        <v>155</v>
      </c>
      <c r="P26" s="7">
        <v>1</v>
      </c>
      <c r="Q26" s="7" t="s">
        <v>155</v>
      </c>
      <c r="R26" s="7" t="s">
        <v>155</v>
      </c>
      <c r="S26" s="7">
        <v>1</v>
      </c>
    </row>
    <row r="27" spans="1:19" ht="15.75" customHeight="1">
      <c r="A27" s="24" t="s">
        <v>145</v>
      </c>
      <c r="B27" s="12">
        <v>22</v>
      </c>
      <c r="C27" s="7" t="s">
        <v>155</v>
      </c>
      <c r="D27" s="7" t="s">
        <v>155</v>
      </c>
      <c r="E27" s="7" t="s">
        <v>155</v>
      </c>
      <c r="F27" s="7" t="s">
        <v>155</v>
      </c>
      <c r="G27" s="7">
        <v>22</v>
      </c>
      <c r="H27" s="7" t="s">
        <v>155</v>
      </c>
      <c r="I27" s="7">
        <v>1</v>
      </c>
      <c r="J27" s="7">
        <v>1</v>
      </c>
      <c r="K27" s="7">
        <v>6</v>
      </c>
      <c r="L27" s="7">
        <v>6</v>
      </c>
      <c r="M27" s="7">
        <v>5</v>
      </c>
      <c r="N27" s="7">
        <v>3</v>
      </c>
      <c r="O27" s="7" t="s">
        <v>155</v>
      </c>
      <c r="P27" s="7" t="s">
        <v>155</v>
      </c>
      <c r="Q27" s="7" t="s">
        <v>155</v>
      </c>
      <c r="R27" s="7" t="s">
        <v>155</v>
      </c>
      <c r="S27" s="7" t="s">
        <v>155</v>
      </c>
    </row>
    <row r="28" spans="1:19" ht="15.75" customHeight="1">
      <c r="A28" s="24" t="s">
        <v>59</v>
      </c>
      <c r="B28" s="12">
        <v>22</v>
      </c>
      <c r="C28" s="7" t="s">
        <v>155</v>
      </c>
      <c r="D28" s="7" t="s">
        <v>155</v>
      </c>
      <c r="E28" s="7" t="s">
        <v>155</v>
      </c>
      <c r="F28" s="7" t="s">
        <v>155</v>
      </c>
      <c r="G28" s="7">
        <v>22</v>
      </c>
      <c r="H28" s="7" t="s">
        <v>155</v>
      </c>
      <c r="I28" s="7" t="s">
        <v>155</v>
      </c>
      <c r="J28" s="7">
        <v>1</v>
      </c>
      <c r="K28" s="7">
        <v>4</v>
      </c>
      <c r="L28" s="7">
        <v>7</v>
      </c>
      <c r="M28" s="7">
        <v>8</v>
      </c>
      <c r="N28" s="7">
        <v>2</v>
      </c>
      <c r="O28" s="7" t="s">
        <v>155</v>
      </c>
      <c r="P28" s="7" t="s">
        <v>155</v>
      </c>
      <c r="Q28" s="7" t="s">
        <v>155</v>
      </c>
      <c r="R28" s="7" t="s">
        <v>155</v>
      </c>
      <c r="S28" s="7" t="s">
        <v>155</v>
      </c>
    </row>
    <row r="29" spans="1:19" ht="15.75" customHeight="1">
      <c r="A29" s="24" t="s">
        <v>58</v>
      </c>
      <c r="B29" s="12">
        <v>17</v>
      </c>
      <c r="C29" s="7" t="s">
        <v>155</v>
      </c>
      <c r="D29" s="7" t="s">
        <v>155</v>
      </c>
      <c r="E29" s="7" t="s">
        <v>155</v>
      </c>
      <c r="F29" s="7" t="s">
        <v>155</v>
      </c>
      <c r="G29" s="7">
        <v>17</v>
      </c>
      <c r="H29" s="7" t="s">
        <v>155</v>
      </c>
      <c r="I29" s="7" t="s">
        <v>155</v>
      </c>
      <c r="J29" s="7">
        <v>1</v>
      </c>
      <c r="K29" s="7">
        <v>4</v>
      </c>
      <c r="L29" s="7">
        <v>4</v>
      </c>
      <c r="M29" s="7">
        <v>6</v>
      </c>
      <c r="N29" s="7">
        <v>2</v>
      </c>
      <c r="O29" s="7" t="s">
        <v>155</v>
      </c>
      <c r="P29" s="7" t="s">
        <v>155</v>
      </c>
      <c r="Q29" s="7" t="s">
        <v>155</v>
      </c>
      <c r="R29" s="7" t="s">
        <v>155</v>
      </c>
      <c r="S29" s="7" t="s">
        <v>155</v>
      </c>
    </row>
    <row r="30" spans="1:19" ht="15.75" customHeight="1">
      <c r="A30" s="24" t="s">
        <v>60</v>
      </c>
      <c r="B30" s="12">
        <v>17</v>
      </c>
      <c r="C30" s="7" t="s">
        <v>155</v>
      </c>
      <c r="D30" s="7" t="s">
        <v>155</v>
      </c>
      <c r="E30" s="7" t="s">
        <v>155</v>
      </c>
      <c r="F30" s="7" t="s">
        <v>155</v>
      </c>
      <c r="G30" s="7">
        <v>17</v>
      </c>
      <c r="H30" s="7" t="s">
        <v>155</v>
      </c>
      <c r="I30" s="7" t="s">
        <v>155</v>
      </c>
      <c r="J30" s="7">
        <v>1</v>
      </c>
      <c r="K30" s="7">
        <v>5</v>
      </c>
      <c r="L30" s="7">
        <v>8</v>
      </c>
      <c r="M30" s="7">
        <v>1</v>
      </c>
      <c r="N30" s="7">
        <v>2</v>
      </c>
      <c r="O30" s="7" t="s">
        <v>155</v>
      </c>
      <c r="P30" s="7" t="s">
        <v>155</v>
      </c>
      <c r="Q30" s="7" t="s">
        <v>155</v>
      </c>
      <c r="R30" s="7" t="s">
        <v>155</v>
      </c>
      <c r="S30" s="7" t="s">
        <v>155</v>
      </c>
    </row>
    <row r="31" spans="1:19" ht="15.75" customHeight="1">
      <c r="A31" s="24" t="s">
        <v>61</v>
      </c>
      <c r="B31" s="12">
        <v>20</v>
      </c>
      <c r="C31" s="7" t="s">
        <v>155</v>
      </c>
      <c r="D31" s="7" t="s">
        <v>155</v>
      </c>
      <c r="E31" s="7" t="s">
        <v>155</v>
      </c>
      <c r="F31" s="7" t="s">
        <v>155</v>
      </c>
      <c r="G31" s="7">
        <v>20</v>
      </c>
      <c r="H31" s="7" t="s">
        <v>155</v>
      </c>
      <c r="I31" s="7" t="s">
        <v>155</v>
      </c>
      <c r="J31" s="7">
        <v>1</v>
      </c>
      <c r="K31" s="7">
        <v>6</v>
      </c>
      <c r="L31" s="7">
        <v>7</v>
      </c>
      <c r="M31" s="7">
        <v>6</v>
      </c>
      <c r="N31" s="7" t="s">
        <v>155</v>
      </c>
      <c r="O31" s="7" t="s">
        <v>155</v>
      </c>
      <c r="P31" s="7" t="s">
        <v>155</v>
      </c>
      <c r="Q31" s="7" t="s">
        <v>155</v>
      </c>
      <c r="R31" s="7" t="s">
        <v>155</v>
      </c>
      <c r="S31" s="7" t="s">
        <v>155</v>
      </c>
    </row>
    <row r="32" spans="1:19" ht="15.75" customHeight="1">
      <c r="A32" s="24" t="s">
        <v>65</v>
      </c>
      <c r="B32" s="12">
        <v>20</v>
      </c>
      <c r="C32" s="7" t="s">
        <v>155</v>
      </c>
      <c r="D32" s="7" t="s">
        <v>155</v>
      </c>
      <c r="E32" s="7" t="s">
        <v>155</v>
      </c>
      <c r="F32" s="7" t="s">
        <v>155</v>
      </c>
      <c r="G32" s="7">
        <v>20</v>
      </c>
      <c r="H32" s="7" t="s">
        <v>155</v>
      </c>
      <c r="I32" s="7" t="s">
        <v>155</v>
      </c>
      <c r="J32" s="7">
        <v>1</v>
      </c>
      <c r="K32" s="7">
        <v>5</v>
      </c>
      <c r="L32" s="7">
        <v>6</v>
      </c>
      <c r="M32" s="7">
        <v>5</v>
      </c>
      <c r="N32" s="7">
        <v>3</v>
      </c>
      <c r="O32" s="7" t="s">
        <v>155</v>
      </c>
      <c r="P32" s="7" t="s">
        <v>155</v>
      </c>
      <c r="Q32" s="7" t="s">
        <v>155</v>
      </c>
      <c r="R32" s="7" t="s">
        <v>155</v>
      </c>
      <c r="S32" s="7" t="s">
        <v>155</v>
      </c>
    </row>
    <row r="33" spans="1:19" ht="15.75" customHeight="1">
      <c r="A33" s="24" t="s">
        <v>62</v>
      </c>
      <c r="B33" s="12">
        <v>28</v>
      </c>
      <c r="C33" s="7" t="s">
        <v>155</v>
      </c>
      <c r="D33" s="7" t="s">
        <v>155</v>
      </c>
      <c r="E33" s="7" t="s">
        <v>155</v>
      </c>
      <c r="F33" s="7" t="s">
        <v>155</v>
      </c>
      <c r="G33" s="7">
        <v>28</v>
      </c>
      <c r="H33" s="7" t="s">
        <v>155</v>
      </c>
      <c r="I33" s="7">
        <v>1</v>
      </c>
      <c r="J33" s="7">
        <v>1</v>
      </c>
      <c r="K33" s="7">
        <v>6</v>
      </c>
      <c r="L33" s="7">
        <v>13</v>
      </c>
      <c r="M33" s="7">
        <v>6</v>
      </c>
      <c r="N33" s="7">
        <v>1</v>
      </c>
      <c r="O33" s="7" t="s">
        <v>155</v>
      </c>
      <c r="P33" s="7" t="s">
        <v>155</v>
      </c>
      <c r="Q33" s="7" t="s">
        <v>155</v>
      </c>
      <c r="R33" s="7" t="s">
        <v>155</v>
      </c>
      <c r="S33" s="7" t="s">
        <v>155</v>
      </c>
    </row>
    <row r="34" spans="1:19" ht="15.75" customHeight="1">
      <c r="A34" s="24" t="s">
        <v>63</v>
      </c>
      <c r="B34" s="12">
        <v>14</v>
      </c>
      <c r="C34" s="7" t="s">
        <v>155</v>
      </c>
      <c r="D34" s="7" t="s">
        <v>155</v>
      </c>
      <c r="E34" s="7" t="s">
        <v>155</v>
      </c>
      <c r="F34" s="7" t="s">
        <v>155</v>
      </c>
      <c r="G34" s="7">
        <v>14</v>
      </c>
      <c r="H34" s="7" t="s">
        <v>155</v>
      </c>
      <c r="I34" s="7" t="s">
        <v>155</v>
      </c>
      <c r="J34" s="7">
        <v>1</v>
      </c>
      <c r="K34" s="7">
        <v>3</v>
      </c>
      <c r="L34" s="7">
        <v>2</v>
      </c>
      <c r="M34" s="7">
        <v>4</v>
      </c>
      <c r="N34" s="7">
        <v>2</v>
      </c>
      <c r="O34" s="7" t="s">
        <v>155</v>
      </c>
      <c r="P34" s="7" t="s">
        <v>155</v>
      </c>
      <c r="Q34" s="7" t="s">
        <v>155</v>
      </c>
      <c r="R34" s="7" t="s">
        <v>155</v>
      </c>
      <c r="S34" s="7">
        <v>2</v>
      </c>
    </row>
    <row r="35" spans="1:19" ht="15.75" customHeight="1">
      <c r="A35" s="24" t="s">
        <v>64</v>
      </c>
      <c r="B35" s="12">
        <v>18</v>
      </c>
      <c r="C35" s="7" t="s">
        <v>155</v>
      </c>
      <c r="D35" s="7" t="s">
        <v>155</v>
      </c>
      <c r="E35" s="7" t="s">
        <v>155</v>
      </c>
      <c r="F35" s="7" t="s">
        <v>155</v>
      </c>
      <c r="G35" s="7">
        <v>18</v>
      </c>
      <c r="H35" s="7" t="s">
        <v>155</v>
      </c>
      <c r="I35" s="7" t="s">
        <v>155</v>
      </c>
      <c r="J35" s="7">
        <v>1</v>
      </c>
      <c r="K35" s="7">
        <v>5</v>
      </c>
      <c r="L35" s="7">
        <v>4</v>
      </c>
      <c r="M35" s="7">
        <v>4</v>
      </c>
      <c r="N35" s="7">
        <v>4</v>
      </c>
      <c r="O35" s="7" t="s">
        <v>155</v>
      </c>
      <c r="P35" s="7" t="s">
        <v>155</v>
      </c>
      <c r="Q35" s="7" t="s">
        <v>155</v>
      </c>
      <c r="R35" s="7" t="s">
        <v>155</v>
      </c>
      <c r="S35" s="7" t="s">
        <v>155</v>
      </c>
    </row>
    <row r="36" spans="1:19" ht="15.75" customHeight="1">
      <c r="A36" s="24" t="s">
        <v>66</v>
      </c>
      <c r="B36" s="12">
        <v>20</v>
      </c>
      <c r="C36" s="7" t="s">
        <v>155</v>
      </c>
      <c r="D36" s="7" t="s">
        <v>155</v>
      </c>
      <c r="E36" s="7" t="s">
        <v>155</v>
      </c>
      <c r="F36" s="7" t="s">
        <v>155</v>
      </c>
      <c r="G36" s="7">
        <v>20</v>
      </c>
      <c r="H36" s="7" t="s">
        <v>155</v>
      </c>
      <c r="I36" s="7" t="s">
        <v>155</v>
      </c>
      <c r="J36" s="7">
        <v>1</v>
      </c>
      <c r="K36" s="7">
        <v>6</v>
      </c>
      <c r="L36" s="7">
        <v>7</v>
      </c>
      <c r="M36" s="7">
        <v>4</v>
      </c>
      <c r="N36" s="7">
        <v>2</v>
      </c>
      <c r="O36" s="7" t="s">
        <v>155</v>
      </c>
      <c r="P36" s="7" t="s">
        <v>155</v>
      </c>
      <c r="Q36" s="7" t="s">
        <v>155</v>
      </c>
      <c r="R36" s="7" t="s">
        <v>155</v>
      </c>
      <c r="S36" s="7" t="s">
        <v>155</v>
      </c>
    </row>
    <row r="37" spans="1:19" ht="15.75" customHeight="1">
      <c r="A37" s="24" t="s">
        <v>146</v>
      </c>
      <c r="B37" s="12">
        <v>26</v>
      </c>
      <c r="C37" s="7" t="s">
        <v>155</v>
      </c>
      <c r="D37" s="7" t="s">
        <v>155</v>
      </c>
      <c r="E37" s="7" t="s">
        <v>155</v>
      </c>
      <c r="F37" s="7" t="s">
        <v>155</v>
      </c>
      <c r="G37" s="7">
        <v>26</v>
      </c>
      <c r="H37" s="7" t="s">
        <v>155</v>
      </c>
      <c r="I37" s="7" t="s">
        <v>155</v>
      </c>
      <c r="J37" s="7">
        <v>1</v>
      </c>
      <c r="K37" s="7">
        <v>6</v>
      </c>
      <c r="L37" s="7">
        <v>11</v>
      </c>
      <c r="M37" s="7">
        <v>6</v>
      </c>
      <c r="N37" s="7">
        <v>2</v>
      </c>
      <c r="O37" s="7" t="s">
        <v>155</v>
      </c>
      <c r="P37" s="7" t="s">
        <v>155</v>
      </c>
      <c r="Q37" s="7" t="s">
        <v>155</v>
      </c>
      <c r="R37" s="7" t="s">
        <v>155</v>
      </c>
      <c r="S37" s="7" t="s">
        <v>155</v>
      </c>
    </row>
    <row r="38" spans="1:19" ht="15.75" customHeight="1">
      <c r="A38" s="24" t="s">
        <v>147</v>
      </c>
      <c r="B38" s="12">
        <v>23</v>
      </c>
      <c r="C38" s="7" t="s">
        <v>155</v>
      </c>
      <c r="D38" s="7" t="s">
        <v>155</v>
      </c>
      <c r="E38" s="7" t="s">
        <v>155</v>
      </c>
      <c r="F38" s="7" t="s">
        <v>155</v>
      </c>
      <c r="G38" s="7">
        <v>23</v>
      </c>
      <c r="H38" s="7" t="s">
        <v>155</v>
      </c>
      <c r="I38" s="7" t="s">
        <v>155</v>
      </c>
      <c r="J38" s="7">
        <v>1</v>
      </c>
      <c r="K38" s="7">
        <v>4</v>
      </c>
      <c r="L38" s="7">
        <v>9</v>
      </c>
      <c r="M38" s="7">
        <v>5</v>
      </c>
      <c r="N38" s="7">
        <v>4</v>
      </c>
      <c r="O38" s="7" t="s">
        <v>155</v>
      </c>
      <c r="P38" s="7" t="s">
        <v>155</v>
      </c>
      <c r="Q38" s="7" t="s">
        <v>155</v>
      </c>
      <c r="R38" s="7" t="s">
        <v>155</v>
      </c>
      <c r="S38" s="7" t="s">
        <v>155</v>
      </c>
    </row>
    <row r="39" spans="1:19" ht="15.75" customHeight="1">
      <c r="A39" s="24" t="s">
        <v>67</v>
      </c>
      <c r="B39" s="12">
        <v>20</v>
      </c>
      <c r="C39" s="7" t="s">
        <v>155</v>
      </c>
      <c r="D39" s="7" t="s">
        <v>155</v>
      </c>
      <c r="E39" s="7" t="s">
        <v>155</v>
      </c>
      <c r="F39" s="7" t="s">
        <v>155</v>
      </c>
      <c r="G39" s="7">
        <v>20</v>
      </c>
      <c r="H39" s="7" t="s">
        <v>155</v>
      </c>
      <c r="I39" s="7" t="s">
        <v>155</v>
      </c>
      <c r="J39" s="7">
        <v>1</v>
      </c>
      <c r="K39" s="7">
        <v>4</v>
      </c>
      <c r="L39" s="7">
        <v>6</v>
      </c>
      <c r="M39" s="7">
        <v>6</v>
      </c>
      <c r="N39" s="7">
        <v>3</v>
      </c>
      <c r="O39" s="7" t="s">
        <v>155</v>
      </c>
      <c r="P39" s="7" t="s">
        <v>155</v>
      </c>
      <c r="Q39" s="7" t="s">
        <v>155</v>
      </c>
      <c r="R39" s="7" t="s">
        <v>155</v>
      </c>
      <c r="S39" s="7" t="s">
        <v>155</v>
      </c>
    </row>
    <row r="40" spans="1:19" ht="15.75" customHeight="1">
      <c r="A40" s="24" t="s">
        <v>68</v>
      </c>
      <c r="B40" s="12">
        <v>13</v>
      </c>
      <c r="C40" s="7" t="s">
        <v>155</v>
      </c>
      <c r="D40" s="7" t="s">
        <v>155</v>
      </c>
      <c r="E40" s="7" t="s">
        <v>155</v>
      </c>
      <c r="F40" s="7" t="s">
        <v>155</v>
      </c>
      <c r="G40" s="7">
        <v>13</v>
      </c>
      <c r="H40" s="7" t="s">
        <v>155</v>
      </c>
      <c r="I40" s="7" t="s">
        <v>155</v>
      </c>
      <c r="J40" s="7">
        <v>3</v>
      </c>
      <c r="K40" s="7">
        <v>3</v>
      </c>
      <c r="L40" s="7">
        <v>3</v>
      </c>
      <c r="M40" s="7">
        <v>3</v>
      </c>
      <c r="N40" s="7">
        <v>1</v>
      </c>
      <c r="O40" s="7" t="s">
        <v>155</v>
      </c>
      <c r="P40" s="7" t="s">
        <v>155</v>
      </c>
      <c r="Q40" s="7" t="s">
        <v>155</v>
      </c>
      <c r="R40" s="7" t="s">
        <v>155</v>
      </c>
      <c r="S40" s="7" t="s">
        <v>155</v>
      </c>
    </row>
    <row r="41" spans="1:19" ht="15.75" customHeight="1">
      <c r="A41" s="24" t="s">
        <v>69</v>
      </c>
      <c r="B41" s="12">
        <v>49</v>
      </c>
      <c r="C41" s="7" t="s">
        <v>155</v>
      </c>
      <c r="D41" s="7" t="s">
        <v>155</v>
      </c>
      <c r="E41" s="7" t="s">
        <v>155</v>
      </c>
      <c r="F41" s="7" t="s">
        <v>155</v>
      </c>
      <c r="G41" s="7">
        <v>49</v>
      </c>
      <c r="H41" s="7" t="s">
        <v>155</v>
      </c>
      <c r="I41" s="7">
        <v>1</v>
      </c>
      <c r="J41" s="7">
        <v>5</v>
      </c>
      <c r="K41" s="7">
        <v>8</v>
      </c>
      <c r="L41" s="7">
        <v>11</v>
      </c>
      <c r="M41" s="7">
        <v>16</v>
      </c>
      <c r="N41" s="7">
        <v>8</v>
      </c>
      <c r="O41" s="7" t="s">
        <v>155</v>
      </c>
      <c r="P41" s="7" t="s">
        <v>155</v>
      </c>
      <c r="Q41" s="7" t="s">
        <v>155</v>
      </c>
      <c r="R41" s="7" t="s">
        <v>155</v>
      </c>
      <c r="S41" s="7" t="s">
        <v>155</v>
      </c>
    </row>
    <row r="42" spans="1:19" ht="15.75" customHeight="1">
      <c r="A42" s="24" t="s">
        <v>70</v>
      </c>
      <c r="B42" s="12">
        <v>12</v>
      </c>
      <c r="C42" s="7" t="s">
        <v>155</v>
      </c>
      <c r="D42" s="7" t="s">
        <v>155</v>
      </c>
      <c r="E42" s="7" t="s">
        <v>155</v>
      </c>
      <c r="F42" s="7" t="s">
        <v>155</v>
      </c>
      <c r="G42" s="7">
        <v>12</v>
      </c>
      <c r="H42" s="7" t="s">
        <v>155</v>
      </c>
      <c r="I42" s="7" t="s">
        <v>155</v>
      </c>
      <c r="J42" s="7" t="s">
        <v>155</v>
      </c>
      <c r="K42" s="7" t="s">
        <v>155</v>
      </c>
      <c r="L42" s="7">
        <v>1</v>
      </c>
      <c r="M42" s="7" t="s">
        <v>155</v>
      </c>
      <c r="N42" s="7">
        <v>2</v>
      </c>
      <c r="O42" s="7" t="s">
        <v>155</v>
      </c>
      <c r="P42" s="7" t="s">
        <v>155</v>
      </c>
      <c r="Q42" s="7">
        <v>2</v>
      </c>
      <c r="R42" s="7">
        <v>6</v>
      </c>
      <c r="S42" s="7">
        <v>1</v>
      </c>
    </row>
    <row r="43" spans="1:19" ht="24.75" customHeight="1" thickBot="1">
      <c r="A43" s="25" t="s">
        <v>34</v>
      </c>
      <c r="B43" s="26">
        <v>8</v>
      </c>
      <c r="C43" s="27" t="s">
        <v>155</v>
      </c>
      <c r="D43" s="27" t="s">
        <v>155</v>
      </c>
      <c r="E43" s="27" t="s">
        <v>155</v>
      </c>
      <c r="F43" s="27" t="s">
        <v>155</v>
      </c>
      <c r="G43" s="27">
        <v>8</v>
      </c>
      <c r="H43" s="27" t="s">
        <v>155</v>
      </c>
      <c r="I43" s="27" t="s">
        <v>155</v>
      </c>
      <c r="J43" s="27">
        <v>1</v>
      </c>
      <c r="K43" s="27">
        <v>2</v>
      </c>
      <c r="L43" s="27">
        <v>1</v>
      </c>
      <c r="M43" s="27">
        <v>1</v>
      </c>
      <c r="N43" s="27">
        <v>1</v>
      </c>
      <c r="O43" s="27" t="s">
        <v>155</v>
      </c>
      <c r="P43" s="27">
        <v>2</v>
      </c>
      <c r="Q43" s="27" t="s">
        <v>155</v>
      </c>
      <c r="R43" s="27" t="s">
        <v>155</v>
      </c>
      <c r="S43" s="27" t="s">
        <v>155</v>
      </c>
    </row>
    <row r="44" spans="1:19" ht="27" customHeight="1">
      <c r="A44" s="2" t="s">
        <v>71</v>
      </c>
    </row>
    <row r="45" spans="1:19">
      <c r="A45" s="2"/>
    </row>
    <row r="46" spans="1:19">
      <c r="A46" s="1"/>
    </row>
  </sheetData>
  <mergeCells count="12">
    <mergeCell ref="S4:S7"/>
    <mergeCell ref="G5:G7"/>
    <mergeCell ref="A1:R1"/>
    <mergeCell ref="A2:S2"/>
    <mergeCell ref="P3:S3"/>
    <mergeCell ref="A4:A7"/>
    <mergeCell ref="B4:B7"/>
    <mergeCell ref="C4:C7"/>
    <mergeCell ref="D4:D7"/>
    <mergeCell ref="E4:E7"/>
    <mergeCell ref="F4:F7"/>
    <mergeCell ref="G4:R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>
      <selection activeCell="B12" sqref="B12:J17"/>
    </sheetView>
  </sheetViews>
  <sheetFormatPr defaultRowHeight="16.5"/>
  <cols>
    <col min="1" max="1" width="11.375" customWidth="1"/>
    <col min="2" max="3" width="8" customWidth="1"/>
    <col min="4" max="4" width="6.625" customWidth="1"/>
    <col min="5" max="9" width="8" customWidth="1"/>
    <col min="10" max="10" width="7.125" customWidth="1"/>
  </cols>
  <sheetData>
    <row r="1" spans="1:10" ht="25.5">
      <c r="A1" s="140" t="s">
        <v>72</v>
      </c>
      <c r="B1" s="140"/>
      <c r="C1" s="140"/>
      <c r="D1" s="140"/>
      <c r="E1" s="140"/>
      <c r="F1" s="140"/>
      <c r="G1" s="140"/>
      <c r="H1" s="140"/>
      <c r="I1" s="140"/>
    </row>
    <row r="2" spans="1:10" ht="30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</row>
    <row r="3" spans="1:10" ht="30" customHeight="1" thickBot="1">
      <c r="A3" s="1" t="s">
        <v>10</v>
      </c>
      <c r="H3" s="142" t="s">
        <v>11</v>
      </c>
      <c r="I3" s="142"/>
    </row>
    <row r="4" spans="1:10" ht="26.25" customHeight="1">
      <c r="A4" s="169" t="s">
        <v>0</v>
      </c>
      <c r="B4" s="146" t="s">
        <v>74</v>
      </c>
      <c r="C4" s="149" t="s">
        <v>75</v>
      </c>
      <c r="D4" s="150"/>
      <c r="E4" s="150"/>
      <c r="F4" s="150"/>
      <c r="G4" s="150"/>
      <c r="H4" s="150"/>
      <c r="I4" s="151"/>
      <c r="J4" s="149" t="s">
        <v>76</v>
      </c>
    </row>
    <row r="5" spans="1:10">
      <c r="A5" s="170"/>
      <c r="B5" s="147"/>
      <c r="C5" s="167" t="s">
        <v>0</v>
      </c>
      <c r="D5" s="28" t="s">
        <v>77</v>
      </c>
      <c r="E5" s="35" t="s">
        <v>21</v>
      </c>
      <c r="F5" s="35" t="s">
        <v>22</v>
      </c>
      <c r="G5" s="35" t="s">
        <v>23</v>
      </c>
      <c r="H5" s="35" t="s">
        <v>24</v>
      </c>
      <c r="I5" s="35" t="s">
        <v>25</v>
      </c>
      <c r="J5" s="165"/>
    </row>
    <row r="6" spans="1:10">
      <c r="A6" s="170"/>
      <c r="B6" s="147"/>
      <c r="C6" s="167"/>
      <c r="D6" s="33" t="s">
        <v>78</v>
      </c>
      <c r="E6" s="33" t="s">
        <v>28</v>
      </c>
      <c r="F6" s="33" t="s">
        <v>29</v>
      </c>
      <c r="G6" s="33" t="s">
        <v>30</v>
      </c>
      <c r="H6" s="33" t="s">
        <v>31</v>
      </c>
      <c r="I6" s="33" t="s">
        <v>32</v>
      </c>
      <c r="J6" s="165"/>
    </row>
    <row r="7" spans="1:10">
      <c r="A7" s="171"/>
      <c r="B7" s="148"/>
      <c r="C7" s="168"/>
      <c r="D7" s="34" t="s">
        <v>33</v>
      </c>
      <c r="E7" s="34" t="s">
        <v>33</v>
      </c>
      <c r="F7" s="34" t="s">
        <v>33</v>
      </c>
      <c r="G7" s="34" t="s">
        <v>33</v>
      </c>
      <c r="H7" s="34" t="s">
        <v>33</v>
      </c>
      <c r="I7" s="34" t="s">
        <v>33</v>
      </c>
      <c r="J7" s="166"/>
    </row>
    <row r="8" spans="1:10" ht="25.5" customHeight="1">
      <c r="A8" s="36" t="s">
        <v>1</v>
      </c>
      <c r="B8" s="12">
        <v>86</v>
      </c>
      <c r="C8" s="7">
        <v>86</v>
      </c>
      <c r="D8" s="7" t="s">
        <v>5</v>
      </c>
      <c r="E8" s="7">
        <v>5</v>
      </c>
      <c r="F8" s="7">
        <v>22</v>
      </c>
      <c r="G8" s="7">
        <v>15</v>
      </c>
      <c r="H8" s="7">
        <v>20</v>
      </c>
      <c r="I8" s="7">
        <v>24</v>
      </c>
      <c r="J8" s="7" t="s">
        <v>4</v>
      </c>
    </row>
    <row r="9" spans="1:10" ht="25.5" customHeight="1">
      <c r="A9" s="36" t="s">
        <v>2</v>
      </c>
      <c r="B9" s="12">
        <v>88</v>
      </c>
      <c r="C9" s="7">
        <v>88</v>
      </c>
      <c r="D9" s="7">
        <v>1</v>
      </c>
      <c r="E9" s="7">
        <v>4</v>
      </c>
      <c r="F9" s="7">
        <v>23</v>
      </c>
      <c r="G9" s="7">
        <v>15</v>
      </c>
      <c r="H9" s="7">
        <v>21</v>
      </c>
      <c r="I9" s="7">
        <v>24</v>
      </c>
      <c r="J9" s="7" t="s">
        <v>5</v>
      </c>
    </row>
    <row r="10" spans="1:10" s="6" customFormat="1" ht="25.5" customHeight="1">
      <c r="A10" s="36" t="s">
        <v>3</v>
      </c>
      <c r="B10" s="12">
        <v>97</v>
      </c>
      <c r="C10" s="7">
        <v>97</v>
      </c>
      <c r="D10" s="7">
        <v>1</v>
      </c>
      <c r="E10" s="7">
        <v>4</v>
      </c>
      <c r="F10" s="7">
        <v>23</v>
      </c>
      <c r="G10" s="7">
        <v>16</v>
      </c>
      <c r="H10" s="7">
        <v>26</v>
      </c>
      <c r="I10" s="7">
        <v>27</v>
      </c>
      <c r="J10" s="7" t="s">
        <v>5</v>
      </c>
    </row>
    <row r="11" spans="1:10" ht="25.5" customHeight="1">
      <c r="A11" s="41" t="s">
        <v>148</v>
      </c>
      <c r="B11" s="42">
        <v>103</v>
      </c>
      <c r="C11" s="43">
        <v>103</v>
      </c>
      <c r="D11" s="43">
        <v>1</v>
      </c>
      <c r="E11" s="43">
        <v>12</v>
      </c>
      <c r="F11" s="43">
        <v>24</v>
      </c>
      <c r="G11" s="43">
        <v>20</v>
      </c>
      <c r="H11" s="43">
        <v>29</v>
      </c>
      <c r="I11" s="43">
        <v>17</v>
      </c>
      <c r="J11" s="43" t="s">
        <v>151</v>
      </c>
    </row>
    <row r="12" spans="1:10" ht="25.5" customHeight="1">
      <c r="A12" s="10" t="s">
        <v>150</v>
      </c>
      <c r="B12" s="19">
        <v>111</v>
      </c>
      <c r="C12" s="18">
        <f>SUM(C13:C17)</f>
        <v>111</v>
      </c>
      <c r="D12" s="18">
        <f t="shared" ref="D12:I12" si="0">SUM(D13:D17)</f>
        <v>1</v>
      </c>
      <c r="E12" s="18">
        <f t="shared" si="0"/>
        <v>6</v>
      </c>
      <c r="F12" s="18">
        <f t="shared" si="0"/>
        <v>27</v>
      </c>
      <c r="G12" s="18">
        <f t="shared" si="0"/>
        <v>20</v>
      </c>
      <c r="H12" s="18">
        <f t="shared" si="0"/>
        <v>30</v>
      </c>
      <c r="I12" s="18">
        <f t="shared" si="0"/>
        <v>27</v>
      </c>
      <c r="J12" s="18" t="s">
        <v>155</v>
      </c>
    </row>
    <row r="13" spans="1:10" ht="27">
      <c r="A13" s="39" t="s">
        <v>79</v>
      </c>
      <c r="B13" s="12">
        <v>29</v>
      </c>
      <c r="C13" s="7">
        <v>29</v>
      </c>
      <c r="D13" s="7" t="s">
        <v>155</v>
      </c>
      <c r="E13" s="7">
        <v>1</v>
      </c>
      <c r="F13" s="7">
        <v>7</v>
      </c>
      <c r="G13" s="7">
        <v>6</v>
      </c>
      <c r="H13" s="7">
        <v>6</v>
      </c>
      <c r="I13" s="7">
        <v>9</v>
      </c>
      <c r="J13" s="7" t="s">
        <v>155</v>
      </c>
    </row>
    <row r="14" spans="1:10" ht="27">
      <c r="A14" s="39" t="s">
        <v>80</v>
      </c>
      <c r="B14" s="12">
        <v>15</v>
      </c>
      <c r="C14" s="7">
        <v>15</v>
      </c>
      <c r="D14" s="7" t="s">
        <v>155</v>
      </c>
      <c r="E14" s="7">
        <v>1</v>
      </c>
      <c r="F14" s="7">
        <v>4</v>
      </c>
      <c r="G14" s="7">
        <v>2</v>
      </c>
      <c r="H14" s="7">
        <v>5</v>
      </c>
      <c r="I14" s="7">
        <v>3</v>
      </c>
      <c r="J14" s="7" t="s">
        <v>155</v>
      </c>
    </row>
    <row r="15" spans="1:10" ht="40.5">
      <c r="A15" s="39" t="s">
        <v>81</v>
      </c>
      <c r="B15" s="12">
        <v>38</v>
      </c>
      <c r="C15" s="7">
        <v>38</v>
      </c>
      <c r="D15" s="7">
        <v>1</v>
      </c>
      <c r="E15" s="7">
        <v>2</v>
      </c>
      <c r="F15" s="7">
        <v>8</v>
      </c>
      <c r="G15" s="7">
        <v>8</v>
      </c>
      <c r="H15" s="7">
        <v>10</v>
      </c>
      <c r="I15" s="7">
        <v>9</v>
      </c>
      <c r="J15" s="7" t="s">
        <v>155</v>
      </c>
    </row>
    <row r="16" spans="1:10" ht="40.5">
      <c r="A16" s="39" t="s">
        <v>82</v>
      </c>
      <c r="B16" s="12">
        <v>15</v>
      </c>
      <c r="C16" s="7">
        <v>15</v>
      </c>
      <c r="D16" s="7" t="s">
        <v>155</v>
      </c>
      <c r="E16" s="7">
        <v>1</v>
      </c>
      <c r="F16" s="7">
        <v>4</v>
      </c>
      <c r="G16" s="7">
        <v>2</v>
      </c>
      <c r="H16" s="7">
        <v>4</v>
      </c>
      <c r="I16" s="7">
        <v>4</v>
      </c>
      <c r="J16" s="7" t="s">
        <v>155</v>
      </c>
    </row>
    <row r="17" spans="1:10" ht="41.25" thickBot="1">
      <c r="A17" s="20" t="s">
        <v>83</v>
      </c>
      <c r="B17" s="13">
        <v>14</v>
      </c>
      <c r="C17" s="14">
        <v>14</v>
      </c>
      <c r="D17" s="14" t="s">
        <v>155</v>
      </c>
      <c r="E17" s="14">
        <v>1</v>
      </c>
      <c r="F17" s="14">
        <v>4</v>
      </c>
      <c r="G17" s="14">
        <v>2</v>
      </c>
      <c r="H17" s="14">
        <v>5</v>
      </c>
      <c r="I17" s="14">
        <v>2</v>
      </c>
      <c r="J17" s="14" t="s">
        <v>155</v>
      </c>
    </row>
    <row r="18" spans="1:10">
      <c r="A18" s="2" t="s">
        <v>35</v>
      </c>
    </row>
    <row r="19" spans="1:10">
      <c r="A19" s="2" t="s">
        <v>36</v>
      </c>
    </row>
    <row r="20" spans="1:10">
      <c r="A20" s="1" t="s">
        <v>7</v>
      </c>
    </row>
  </sheetData>
  <mergeCells count="8">
    <mergeCell ref="J4:J7"/>
    <mergeCell ref="C5:C7"/>
    <mergeCell ref="A1:I1"/>
    <mergeCell ref="A2:I2"/>
    <mergeCell ref="H3:I3"/>
    <mergeCell ref="A4:A7"/>
    <mergeCell ref="B4:B7"/>
    <mergeCell ref="C4:I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view="pageBreakPreview" topLeftCell="M7" zoomScaleNormal="90" zoomScaleSheetLayoutView="100" workbookViewId="0">
      <selection activeCell="AD23" sqref="AD23"/>
    </sheetView>
  </sheetViews>
  <sheetFormatPr defaultRowHeight="16.5"/>
  <cols>
    <col min="2" max="12" width="6.125" customWidth="1"/>
    <col min="13" max="13" width="8.375" customWidth="1"/>
    <col min="14" max="22" width="7.25" customWidth="1"/>
    <col min="23" max="23" width="6.5" customWidth="1"/>
    <col min="24" max="33" width="8" customWidth="1"/>
    <col min="35" max="35" width="8.5" customWidth="1"/>
    <col min="36" max="37" width="9.25" customWidth="1"/>
    <col min="38" max="41" width="8.5" customWidth="1"/>
  </cols>
  <sheetData>
    <row r="1" spans="1:41" ht="25.5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85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 t="s">
        <v>85</v>
      </c>
      <c r="Y1" s="140"/>
      <c r="Z1" s="140"/>
      <c r="AA1" s="140"/>
      <c r="AB1" s="140"/>
      <c r="AC1" s="140"/>
      <c r="AD1" s="140"/>
      <c r="AE1" s="140"/>
      <c r="AF1" s="140"/>
      <c r="AG1" s="140"/>
      <c r="AH1" s="140" t="s">
        <v>85</v>
      </c>
      <c r="AI1" s="140"/>
      <c r="AJ1" s="140"/>
      <c r="AK1" s="140"/>
      <c r="AL1" s="140"/>
      <c r="AM1" s="140"/>
      <c r="AN1" s="140"/>
      <c r="AO1" s="140"/>
    </row>
    <row r="2" spans="1:41" ht="30" customHeight="1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 t="s">
        <v>87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 t="s">
        <v>87</v>
      </c>
      <c r="Y2" s="161"/>
      <c r="Z2" s="161"/>
      <c r="AA2" s="161"/>
      <c r="AB2" s="161"/>
      <c r="AC2" s="161"/>
      <c r="AD2" s="161"/>
      <c r="AE2" s="161"/>
      <c r="AF2" s="161"/>
      <c r="AG2" s="161"/>
      <c r="AH2" s="161" t="s">
        <v>87</v>
      </c>
      <c r="AI2" s="161"/>
      <c r="AJ2" s="161"/>
      <c r="AK2" s="161"/>
      <c r="AL2" s="161"/>
      <c r="AM2" s="161"/>
      <c r="AN2" s="161"/>
      <c r="AO2" s="161"/>
    </row>
    <row r="3" spans="1:41" ht="30" customHeight="1" thickBot="1">
      <c r="A3" s="1" t="s">
        <v>88</v>
      </c>
      <c r="J3" s="142" t="s">
        <v>89</v>
      </c>
      <c r="K3" s="142"/>
      <c r="L3" s="142"/>
      <c r="M3" s="1" t="s">
        <v>88</v>
      </c>
      <c r="V3" s="142" t="s">
        <v>89</v>
      </c>
      <c r="W3" s="142"/>
      <c r="X3" s="1" t="s">
        <v>90</v>
      </c>
      <c r="AF3" s="184" t="s">
        <v>89</v>
      </c>
      <c r="AG3" s="184"/>
      <c r="AH3" s="1" t="s">
        <v>90</v>
      </c>
      <c r="AN3" s="142" t="s">
        <v>89</v>
      </c>
      <c r="AO3" s="142"/>
    </row>
    <row r="4" spans="1:41" ht="27.75" customHeight="1">
      <c r="A4" s="8" t="s">
        <v>0</v>
      </c>
      <c r="B4" s="146" t="s">
        <v>91</v>
      </c>
      <c r="C4" s="185" t="s">
        <v>92</v>
      </c>
      <c r="D4" s="186"/>
      <c r="E4" s="186"/>
      <c r="F4" s="186"/>
      <c r="G4" s="186"/>
      <c r="H4" s="186"/>
      <c r="I4" s="186"/>
      <c r="J4" s="186"/>
      <c r="K4" s="186"/>
      <c r="L4" s="186"/>
      <c r="M4" s="151" t="s">
        <v>0</v>
      </c>
      <c r="N4" s="149" t="s">
        <v>93</v>
      </c>
      <c r="O4" s="150"/>
      <c r="P4" s="150"/>
      <c r="Q4" s="150"/>
      <c r="R4" s="150"/>
      <c r="S4" s="151"/>
      <c r="T4" s="149" t="s">
        <v>94</v>
      </c>
      <c r="U4" s="150"/>
      <c r="V4" s="150"/>
      <c r="W4" s="150"/>
      <c r="X4" s="143" t="s">
        <v>0</v>
      </c>
      <c r="Y4" s="146" t="s">
        <v>95</v>
      </c>
      <c r="Z4" s="146" t="s">
        <v>96</v>
      </c>
      <c r="AA4" s="146" t="s">
        <v>97</v>
      </c>
      <c r="AB4" s="146" t="s">
        <v>98</v>
      </c>
      <c r="AC4" s="146" t="s">
        <v>99</v>
      </c>
      <c r="AD4" s="146" t="s">
        <v>100</v>
      </c>
      <c r="AE4" s="146" t="s">
        <v>101</v>
      </c>
      <c r="AF4" s="146" t="s">
        <v>102</v>
      </c>
      <c r="AG4" s="149" t="s">
        <v>103</v>
      </c>
      <c r="AH4" s="143" t="s">
        <v>0</v>
      </c>
      <c r="AI4" s="146" t="s">
        <v>104</v>
      </c>
      <c r="AJ4" s="149" t="s">
        <v>105</v>
      </c>
      <c r="AK4" s="150"/>
      <c r="AL4" s="150"/>
      <c r="AM4" s="150"/>
      <c r="AN4" s="150"/>
      <c r="AO4" s="150"/>
    </row>
    <row r="5" spans="1:41" ht="57.75" customHeight="1">
      <c r="A5" s="9"/>
      <c r="B5" s="147"/>
      <c r="C5" s="155" t="s">
        <v>106</v>
      </c>
      <c r="D5" s="155" t="s">
        <v>107</v>
      </c>
      <c r="E5" s="155" t="s">
        <v>108</v>
      </c>
      <c r="F5" s="174" t="s">
        <v>109</v>
      </c>
      <c r="G5" s="175"/>
      <c r="H5" s="174" t="s">
        <v>110</v>
      </c>
      <c r="I5" s="176"/>
      <c r="J5" s="175"/>
      <c r="K5" s="174" t="s">
        <v>111</v>
      </c>
      <c r="L5" s="176"/>
      <c r="M5" s="178"/>
      <c r="N5" s="166"/>
      <c r="O5" s="180"/>
      <c r="P5" s="180"/>
      <c r="Q5" s="180"/>
      <c r="R5" s="180"/>
      <c r="S5" s="181"/>
      <c r="T5" s="166"/>
      <c r="U5" s="180"/>
      <c r="V5" s="180"/>
      <c r="W5" s="180"/>
      <c r="X5" s="144"/>
      <c r="Y5" s="147"/>
      <c r="Z5" s="147"/>
      <c r="AA5" s="147"/>
      <c r="AB5" s="147"/>
      <c r="AC5" s="147"/>
      <c r="AD5" s="147"/>
      <c r="AE5" s="147"/>
      <c r="AF5" s="147"/>
      <c r="AG5" s="165"/>
      <c r="AH5" s="144"/>
      <c r="AI5" s="147"/>
      <c r="AJ5" s="166"/>
      <c r="AK5" s="180"/>
      <c r="AL5" s="180"/>
      <c r="AM5" s="180"/>
      <c r="AN5" s="180"/>
      <c r="AO5" s="180"/>
    </row>
    <row r="6" spans="1:41" ht="71.25" customHeight="1">
      <c r="A6" s="29"/>
      <c r="B6" s="173"/>
      <c r="C6" s="173"/>
      <c r="D6" s="173"/>
      <c r="E6" s="173"/>
      <c r="F6" s="16" t="s">
        <v>106</v>
      </c>
      <c r="G6" s="16" t="s">
        <v>107</v>
      </c>
      <c r="H6" s="16" t="s">
        <v>106</v>
      </c>
      <c r="I6" s="16" t="s">
        <v>107</v>
      </c>
      <c r="J6" s="16" t="s">
        <v>112</v>
      </c>
      <c r="K6" s="16" t="s">
        <v>106</v>
      </c>
      <c r="L6" s="17" t="s">
        <v>107</v>
      </c>
      <c r="M6" s="179"/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117</v>
      </c>
      <c r="S6" s="16" t="s">
        <v>118</v>
      </c>
      <c r="T6" s="16" t="s">
        <v>119</v>
      </c>
      <c r="U6" s="16" t="s">
        <v>120</v>
      </c>
      <c r="V6" s="16" t="s">
        <v>121</v>
      </c>
      <c r="W6" s="17" t="s">
        <v>122</v>
      </c>
      <c r="X6" s="182"/>
      <c r="Y6" s="173"/>
      <c r="Z6" s="173"/>
      <c r="AA6" s="173"/>
      <c r="AB6" s="173"/>
      <c r="AC6" s="173"/>
      <c r="AD6" s="173"/>
      <c r="AE6" s="173"/>
      <c r="AF6" s="173"/>
      <c r="AG6" s="177"/>
      <c r="AH6" s="182"/>
      <c r="AI6" s="173"/>
      <c r="AJ6" s="16" t="s">
        <v>123</v>
      </c>
      <c r="AK6" s="16" t="s">
        <v>124</v>
      </c>
      <c r="AL6" s="16" t="s">
        <v>125</v>
      </c>
      <c r="AM6" s="16" t="s">
        <v>126</v>
      </c>
      <c r="AN6" s="16" t="s">
        <v>127</v>
      </c>
      <c r="AO6" s="17" t="s">
        <v>128</v>
      </c>
    </row>
    <row r="7" spans="1:41" ht="21" customHeight="1">
      <c r="A7" s="36" t="s">
        <v>1</v>
      </c>
      <c r="B7" s="12">
        <v>53</v>
      </c>
      <c r="C7" s="7" t="s">
        <v>4</v>
      </c>
      <c r="D7" s="7">
        <v>1</v>
      </c>
      <c r="E7" s="7">
        <v>5</v>
      </c>
      <c r="F7" s="7" t="s">
        <v>4</v>
      </c>
      <c r="G7" s="7">
        <v>2</v>
      </c>
      <c r="H7" s="7" t="s">
        <v>4</v>
      </c>
      <c r="I7" s="7" t="s">
        <v>4</v>
      </c>
      <c r="J7" s="7" t="s">
        <v>4</v>
      </c>
      <c r="K7" s="7">
        <v>1</v>
      </c>
      <c r="L7" s="7">
        <v>1</v>
      </c>
      <c r="M7" s="36" t="s">
        <v>1</v>
      </c>
      <c r="N7" s="12" t="s">
        <v>4</v>
      </c>
      <c r="O7" s="7">
        <v>1</v>
      </c>
      <c r="P7" s="7">
        <v>5</v>
      </c>
      <c r="Q7" s="7" t="s">
        <v>4</v>
      </c>
      <c r="R7" s="7">
        <v>1</v>
      </c>
      <c r="S7" s="7">
        <v>2</v>
      </c>
      <c r="T7" s="7" t="s">
        <v>4</v>
      </c>
      <c r="U7" s="7" t="s">
        <v>4</v>
      </c>
      <c r="V7" s="7" t="s">
        <v>4</v>
      </c>
      <c r="W7" s="7" t="s">
        <v>4</v>
      </c>
      <c r="X7" s="36" t="s">
        <v>1</v>
      </c>
      <c r="Y7" s="12" t="s">
        <v>4</v>
      </c>
      <c r="Z7" s="7" t="s">
        <v>4</v>
      </c>
      <c r="AA7" s="7">
        <v>7</v>
      </c>
      <c r="AB7" s="7" t="s">
        <v>4</v>
      </c>
      <c r="AC7" s="7" t="s">
        <v>4</v>
      </c>
      <c r="AD7" s="7">
        <v>2</v>
      </c>
      <c r="AE7" s="7">
        <v>1</v>
      </c>
      <c r="AF7" s="7" t="s">
        <v>4</v>
      </c>
      <c r="AG7" s="7" t="s">
        <v>4</v>
      </c>
      <c r="AH7" s="36" t="s">
        <v>1</v>
      </c>
      <c r="AI7" s="12" t="s">
        <v>4</v>
      </c>
      <c r="AJ7" s="7">
        <v>19</v>
      </c>
      <c r="AK7" s="7" t="s">
        <v>4</v>
      </c>
      <c r="AL7" s="7" t="s">
        <v>4</v>
      </c>
      <c r="AM7" s="7">
        <v>5</v>
      </c>
      <c r="AN7" s="7" t="s">
        <v>4</v>
      </c>
      <c r="AO7" s="7" t="s">
        <v>4</v>
      </c>
    </row>
    <row r="8" spans="1:41" s="6" customFormat="1" ht="21" customHeight="1">
      <c r="A8" s="36" t="s">
        <v>2</v>
      </c>
      <c r="B8" s="12">
        <v>50</v>
      </c>
      <c r="C8" s="7" t="s">
        <v>5</v>
      </c>
      <c r="D8" s="7">
        <v>1</v>
      </c>
      <c r="E8" s="7">
        <v>5</v>
      </c>
      <c r="F8" s="7" t="s">
        <v>5</v>
      </c>
      <c r="G8" s="7">
        <v>3</v>
      </c>
      <c r="H8" s="7" t="s">
        <v>5</v>
      </c>
      <c r="I8" s="7" t="s">
        <v>5</v>
      </c>
      <c r="J8" s="7" t="s">
        <v>5</v>
      </c>
      <c r="K8" s="7">
        <v>1</v>
      </c>
      <c r="L8" s="7" t="s">
        <v>5</v>
      </c>
      <c r="M8" s="36" t="s">
        <v>2</v>
      </c>
      <c r="N8" s="12" t="s">
        <v>5</v>
      </c>
      <c r="O8" s="7">
        <v>1</v>
      </c>
      <c r="P8" s="7">
        <v>5</v>
      </c>
      <c r="Q8" s="7" t="s">
        <v>5</v>
      </c>
      <c r="R8" s="7">
        <v>1</v>
      </c>
      <c r="S8" s="7">
        <v>2</v>
      </c>
      <c r="T8" s="7" t="s">
        <v>5</v>
      </c>
      <c r="U8" s="7" t="s">
        <v>5</v>
      </c>
      <c r="V8" s="7" t="s">
        <v>5</v>
      </c>
      <c r="W8" s="7" t="s">
        <v>5</v>
      </c>
      <c r="X8" s="36" t="s">
        <v>2</v>
      </c>
      <c r="Y8" s="12" t="s">
        <v>5</v>
      </c>
      <c r="Z8" s="7" t="s">
        <v>5</v>
      </c>
      <c r="AA8" s="7">
        <v>7</v>
      </c>
      <c r="AB8" s="7" t="s">
        <v>5</v>
      </c>
      <c r="AC8" s="7" t="s">
        <v>5</v>
      </c>
      <c r="AD8" s="7">
        <v>2</v>
      </c>
      <c r="AE8" s="7">
        <v>1</v>
      </c>
      <c r="AF8" s="7" t="s">
        <v>5</v>
      </c>
      <c r="AG8" s="7" t="s">
        <v>5</v>
      </c>
      <c r="AH8" s="36" t="s">
        <v>2</v>
      </c>
      <c r="AI8" s="12" t="s">
        <v>5</v>
      </c>
      <c r="AJ8" s="7">
        <v>16</v>
      </c>
      <c r="AK8" s="7" t="s">
        <v>5</v>
      </c>
      <c r="AL8" s="7" t="s">
        <v>5</v>
      </c>
      <c r="AM8" s="7">
        <v>5</v>
      </c>
      <c r="AN8" s="7" t="s">
        <v>5</v>
      </c>
      <c r="AO8" s="7" t="s">
        <v>5</v>
      </c>
    </row>
    <row r="9" spans="1:41" ht="21" customHeight="1">
      <c r="A9" s="41" t="s">
        <v>152</v>
      </c>
      <c r="B9" s="42">
        <v>49</v>
      </c>
      <c r="C9" s="43" t="s">
        <v>153</v>
      </c>
      <c r="D9" s="43">
        <v>1</v>
      </c>
      <c r="E9" s="43">
        <v>5</v>
      </c>
      <c r="F9" s="43" t="s">
        <v>153</v>
      </c>
      <c r="G9" s="43">
        <v>2</v>
      </c>
      <c r="H9" s="43" t="s">
        <v>153</v>
      </c>
      <c r="I9" s="43" t="s">
        <v>153</v>
      </c>
      <c r="J9" s="43" t="s">
        <v>153</v>
      </c>
      <c r="K9" s="43">
        <v>1</v>
      </c>
      <c r="L9" s="43" t="s">
        <v>153</v>
      </c>
      <c r="M9" s="41" t="s">
        <v>152</v>
      </c>
      <c r="N9" s="42" t="s">
        <v>153</v>
      </c>
      <c r="O9" s="43">
        <v>1</v>
      </c>
      <c r="P9" s="43">
        <v>5</v>
      </c>
      <c r="Q9" s="43" t="s">
        <v>153</v>
      </c>
      <c r="R9" s="43">
        <v>1</v>
      </c>
      <c r="S9" s="43">
        <v>2</v>
      </c>
      <c r="T9" s="43" t="s">
        <v>5</v>
      </c>
      <c r="U9" s="43" t="s">
        <v>153</v>
      </c>
      <c r="V9" s="43" t="s">
        <v>153</v>
      </c>
      <c r="W9" s="43" t="s">
        <v>153</v>
      </c>
      <c r="X9" s="41" t="s">
        <v>152</v>
      </c>
      <c r="Y9" s="42" t="s">
        <v>153</v>
      </c>
      <c r="Z9" s="43" t="s">
        <v>153</v>
      </c>
      <c r="AA9" s="43">
        <v>7</v>
      </c>
      <c r="AB9" s="43" t="s">
        <v>153</v>
      </c>
      <c r="AC9" s="43" t="s">
        <v>153</v>
      </c>
      <c r="AD9" s="43">
        <v>2</v>
      </c>
      <c r="AE9" s="43">
        <v>1</v>
      </c>
      <c r="AF9" s="43" t="s">
        <v>153</v>
      </c>
      <c r="AG9" s="43" t="s">
        <v>153</v>
      </c>
      <c r="AH9" s="41" t="s">
        <v>152</v>
      </c>
      <c r="AI9" s="42" t="s">
        <v>153</v>
      </c>
      <c r="AJ9" s="43">
        <v>16</v>
      </c>
      <c r="AK9" s="43" t="s">
        <v>153</v>
      </c>
      <c r="AL9" s="43" t="s">
        <v>153</v>
      </c>
      <c r="AM9" s="43">
        <v>5</v>
      </c>
      <c r="AN9" s="43" t="s">
        <v>153</v>
      </c>
      <c r="AO9" s="43" t="s">
        <v>153</v>
      </c>
    </row>
    <row r="10" spans="1:41" ht="21" customHeight="1">
      <c r="A10" s="41" t="s">
        <v>154</v>
      </c>
      <c r="B10" s="42">
        <v>50</v>
      </c>
      <c r="C10" s="43" t="s">
        <v>155</v>
      </c>
      <c r="D10" s="43">
        <v>1</v>
      </c>
      <c r="E10" s="43">
        <v>5</v>
      </c>
      <c r="F10" s="43" t="s">
        <v>155</v>
      </c>
      <c r="G10" s="43">
        <v>2</v>
      </c>
      <c r="H10" s="43" t="s">
        <v>155</v>
      </c>
      <c r="I10" s="43" t="s">
        <v>155</v>
      </c>
      <c r="J10" s="43" t="s">
        <v>155</v>
      </c>
      <c r="K10" s="43">
        <v>1</v>
      </c>
      <c r="L10" s="43">
        <v>1</v>
      </c>
      <c r="M10" s="41" t="s">
        <v>154</v>
      </c>
      <c r="N10" s="42" t="s">
        <v>155</v>
      </c>
      <c r="O10" s="43">
        <v>1</v>
      </c>
      <c r="P10" s="43">
        <v>5</v>
      </c>
      <c r="Q10" s="43" t="s">
        <v>155</v>
      </c>
      <c r="R10" s="43">
        <v>1</v>
      </c>
      <c r="S10" s="43">
        <v>2</v>
      </c>
      <c r="T10" s="43" t="s">
        <v>155</v>
      </c>
      <c r="U10" s="43" t="s">
        <v>155</v>
      </c>
      <c r="V10" s="43" t="s">
        <v>155</v>
      </c>
      <c r="W10" s="43" t="s">
        <v>155</v>
      </c>
      <c r="X10" s="41" t="s">
        <v>154</v>
      </c>
      <c r="Y10" s="42" t="s">
        <v>155</v>
      </c>
      <c r="Z10" s="43" t="s">
        <v>155</v>
      </c>
      <c r="AA10" s="43">
        <v>7</v>
      </c>
      <c r="AB10" s="43" t="s">
        <v>155</v>
      </c>
      <c r="AC10" s="43" t="s">
        <v>155</v>
      </c>
      <c r="AD10" s="43">
        <v>2</v>
      </c>
      <c r="AE10" s="43">
        <v>1</v>
      </c>
      <c r="AF10" s="43" t="s">
        <v>155</v>
      </c>
      <c r="AG10" s="43" t="s">
        <v>155</v>
      </c>
      <c r="AH10" s="41" t="s">
        <v>154</v>
      </c>
      <c r="AI10" s="42" t="s">
        <v>155</v>
      </c>
      <c r="AJ10" s="43">
        <v>16</v>
      </c>
      <c r="AK10" s="43" t="s">
        <v>155</v>
      </c>
      <c r="AL10" s="43" t="s">
        <v>155</v>
      </c>
      <c r="AM10" s="43">
        <v>5</v>
      </c>
      <c r="AN10" s="43" t="s">
        <v>155</v>
      </c>
      <c r="AO10" s="43" t="s">
        <v>155</v>
      </c>
    </row>
    <row r="11" spans="1:41" ht="21" customHeight="1">
      <c r="A11" s="10" t="s">
        <v>150</v>
      </c>
      <c r="B11" s="19">
        <v>50</v>
      </c>
      <c r="C11" s="18" t="s">
        <v>155</v>
      </c>
      <c r="D11" s="18">
        <v>1</v>
      </c>
      <c r="E11" s="18">
        <v>5</v>
      </c>
      <c r="F11" s="18" t="s">
        <v>155</v>
      </c>
      <c r="G11" s="18">
        <v>2</v>
      </c>
      <c r="H11" s="18" t="s">
        <v>155</v>
      </c>
      <c r="I11" s="18" t="s">
        <v>155</v>
      </c>
      <c r="J11" s="18" t="s">
        <v>155</v>
      </c>
      <c r="K11" s="18">
        <v>2</v>
      </c>
      <c r="L11" s="18">
        <v>1</v>
      </c>
      <c r="M11" s="10" t="s">
        <v>150</v>
      </c>
      <c r="N11" s="19" t="s">
        <v>155</v>
      </c>
      <c r="O11" s="18">
        <v>1</v>
      </c>
      <c r="P11" s="18">
        <v>5</v>
      </c>
      <c r="Q11" s="18" t="s">
        <v>155</v>
      </c>
      <c r="R11" s="18">
        <v>1</v>
      </c>
      <c r="S11" s="18">
        <v>3</v>
      </c>
      <c r="T11" s="18" t="s">
        <v>155</v>
      </c>
      <c r="U11" s="18" t="s">
        <v>155</v>
      </c>
      <c r="V11" s="18" t="s">
        <v>155</v>
      </c>
      <c r="W11" s="18" t="s">
        <v>155</v>
      </c>
      <c r="X11" s="10" t="s">
        <v>150</v>
      </c>
      <c r="Y11" s="19" t="s">
        <v>155</v>
      </c>
      <c r="Z11" s="18" t="s">
        <v>155</v>
      </c>
      <c r="AA11" s="18">
        <v>7</v>
      </c>
      <c r="AB11" s="18" t="s">
        <v>155</v>
      </c>
      <c r="AC11" s="18" t="s">
        <v>155</v>
      </c>
      <c r="AD11" s="18">
        <v>1</v>
      </c>
      <c r="AE11" s="18">
        <v>1</v>
      </c>
      <c r="AF11" s="18" t="s">
        <v>155</v>
      </c>
      <c r="AG11" s="18" t="s">
        <v>155</v>
      </c>
      <c r="AH11" s="10" t="s">
        <v>150</v>
      </c>
      <c r="AI11" s="19" t="s">
        <v>155</v>
      </c>
      <c r="AJ11" s="18">
        <v>15</v>
      </c>
      <c r="AK11" s="18" t="s">
        <v>155</v>
      </c>
      <c r="AL11" s="18" t="s">
        <v>155</v>
      </c>
      <c r="AM11" s="18">
        <v>5</v>
      </c>
      <c r="AN11" s="18" t="s">
        <v>155</v>
      </c>
      <c r="AO11" s="18" t="s">
        <v>155</v>
      </c>
    </row>
    <row r="12" spans="1:41" ht="40.5">
      <c r="A12" s="40" t="s">
        <v>149</v>
      </c>
      <c r="B12" s="12">
        <v>17</v>
      </c>
      <c r="C12" s="7" t="s">
        <v>155</v>
      </c>
      <c r="D12" s="7">
        <v>1</v>
      </c>
      <c r="E12" s="7">
        <v>1</v>
      </c>
      <c r="F12" s="7" t="s">
        <v>155</v>
      </c>
      <c r="G12" s="7">
        <v>1</v>
      </c>
      <c r="H12" s="7" t="s">
        <v>155</v>
      </c>
      <c r="I12" s="7" t="s">
        <v>155</v>
      </c>
      <c r="J12" s="7" t="s">
        <v>155</v>
      </c>
      <c r="K12" s="7">
        <v>1</v>
      </c>
      <c r="L12" s="7" t="s">
        <v>155</v>
      </c>
      <c r="M12" s="39" t="s">
        <v>79</v>
      </c>
      <c r="N12" s="12" t="s">
        <v>155</v>
      </c>
      <c r="O12" s="7" t="s">
        <v>155</v>
      </c>
      <c r="P12" s="7">
        <v>1</v>
      </c>
      <c r="Q12" s="7" t="s">
        <v>155</v>
      </c>
      <c r="R12" s="7" t="s">
        <v>155</v>
      </c>
      <c r="S12" s="7">
        <v>1</v>
      </c>
      <c r="T12" s="7" t="s">
        <v>155</v>
      </c>
      <c r="U12" s="7" t="s">
        <v>155</v>
      </c>
      <c r="V12" s="7" t="s">
        <v>155</v>
      </c>
      <c r="W12" s="7" t="s">
        <v>155</v>
      </c>
      <c r="X12" s="39" t="s">
        <v>79</v>
      </c>
      <c r="Y12" s="12" t="s">
        <v>155</v>
      </c>
      <c r="Z12" s="7" t="s">
        <v>155</v>
      </c>
      <c r="AA12" s="7">
        <v>1</v>
      </c>
      <c r="AB12" s="7" t="s">
        <v>155</v>
      </c>
      <c r="AC12" s="7" t="s">
        <v>155</v>
      </c>
      <c r="AD12" s="7">
        <v>1</v>
      </c>
      <c r="AE12" s="7">
        <v>1</v>
      </c>
      <c r="AF12" s="7" t="s">
        <v>155</v>
      </c>
      <c r="AG12" s="7" t="s">
        <v>155</v>
      </c>
      <c r="AH12" s="39" t="s">
        <v>79</v>
      </c>
      <c r="AI12" s="12" t="s">
        <v>155</v>
      </c>
      <c r="AJ12" s="7">
        <v>6</v>
      </c>
      <c r="AK12" s="7" t="s">
        <v>155</v>
      </c>
      <c r="AL12" s="7" t="s">
        <v>155</v>
      </c>
      <c r="AM12" s="7">
        <v>2</v>
      </c>
      <c r="AN12" s="7" t="s">
        <v>155</v>
      </c>
      <c r="AO12" s="7" t="s">
        <v>155</v>
      </c>
    </row>
    <row r="13" spans="1:41" ht="40.5">
      <c r="A13" s="39" t="s">
        <v>80</v>
      </c>
      <c r="B13" s="12">
        <v>7</v>
      </c>
      <c r="C13" s="7" t="s">
        <v>155</v>
      </c>
      <c r="D13" s="7" t="s">
        <v>155</v>
      </c>
      <c r="E13" s="7">
        <v>1</v>
      </c>
      <c r="F13" s="7" t="s">
        <v>155</v>
      </c>
      <c r="G13" s="18" t="s">
        <v>155</v>
      </c>
      <c r="H13" s="18" t="s">
        <v>155</v>
      </c>
      <c r="I13" s="18" t="s">
        <v>155</v>
      </c>
      <c r="J13" s="18" t="s">
        <v>155</v>
      </c>
      <c r="K13" s="18" t="s">
        <v>155</v>
      </c>
      <c r="L13" s="18" t="s">
        <v>155</v>
      </c>
      <c r="M13" s="39" t="s">
        <v>80</v>
      </c>
      <c r="N13" s="12" t="s">
        <v>155</v>
      </c>
      <c r="O13" s="7" t="s">
        <v>155</v>
      </c>
      <c r="P13" s="7">
        <v>1</v>
      </c>
      <c r="Q13" s="7" t="s">
        <v>155</v>
      </c>
      <c r="R13" s="7" t="s">
        <v>155</v>
      </c>
      <c r="S13" s="18">
        <v>1</v>
      </c>
      <c r="T13" s="18" t="s">
        <v>155</v>
      </c>
      <c r="U13" s="18" t="s">
        <v>155</v>
      </c>
      <c r="V13" s="18" t="s">
        <v>155</v>
      </c>
      <c r="W13" s="18" t="s">
        <v>155</v>
      </c>
      <c r="X13" s="39" t="s">
        <v>80</v>
      </c>
      <c r="Y13" s="12" t="s">
        <v>155</v>
      </c>
      <c r="Z13" s="7" t="s">
        <v>155</v>
      </c>
      <c r="AA13" s="7">
        <v>2</v>
      </c>
      <c r="AB13" s="7" t="s">
        <v>155</v>
      </c>
      <c r="AC13" s="18" t="s">
        <v>155</v>
      </c>
      <c r="AD13" s="18" t="s">
        <v>155</v>
      </c>
      <c r="AE13" s="18" t="s">
        <v>155</v>
      </c>
      <c r="AF13" s="18" t="s">
        <v>155</v>
      </c>
      <c r="AG13" s="18" t="s">
        <v>155</v>
      </c>
      <c r="AH13" s="39" t="s">
        <v>80</v>
      </c>
      <c r="AI13" s="12" t="s">
        <v>155</v>
      </c>
      <c r="AJ13" s="7">
        <v>1</v>
      </c>
      <c r="AK13" s="7" t="s">
        <v>155</v>
      </c>
      <c r="AL13" s="7" t="s">
        <v>155</v>
      </c>
      <c r="AM13" s="7">
        <v>1</v>
      </c>
      <c r="AN13" s="18" t="s">
        <v>155</v>
      </c>
      <c r="AO13" s="18" t="s">
        <v>155</v>
      </c>
    </row>
    <row r="14" spans="1:41" ht="40.5">
      <c r="A14" s="39" t="s">
        <v>81</v>
      </c>
      <c r="B14" s="12">
        <v>12</v>
      </c>
      <c r="C14" s="7" t="s">
        <v>155</v>
      </c>
      <c r="D14" s="7" t="s">
        <v>155</v>
      </c>
      <c r="E14" s="7">
        <v>1</v>
      </c>
      <c r="F14" s="7" t="s">
        <v>155</v>
      </c>
      <c r="G14" s="7">
        <v>1</v>
      </c>
      <c r="H14" s="7" t="s">
        <v>155</v>
      </c>
      <c r="I14" s="7" t="s">
        <v>155</v>
      </c>
      <c r="J14" s="7" t="s">
        <v>155</v>
      </c>
      <c r="K14" s="7">
        <v>1</v>
      </c>
      <c r="L14" s="7">
        <v>1</v>
      </c>
      <c r="M14" s="39" t="s">
        <v>81</v>
      </c>
      <c r="N14" s="12" t="s">
        <v>155</v>
      </c>
      <c r="O14" s="7" t="s">
        <v>155</v>
      </c>
      <c r="P14" s="7">
        <v>1</v>
      </c>
      <c r="Q14" s="7" t="s">
        <v>155</v>
      </c>
      <c r="R14" s="7">
        <v>1</v>
      </c>
      <c r="S14" s="7">
        <v>1</v>
      </c>
      <c r="T14" s="7" t="s">
        <v>155</v>
      </c>
      <c r="U14" s="7" t="s">
        <v>155</v>
      </c>
      <c r="V14" s="7" t="s">
        <v>155</v>
      </c>
      <c r="W14" s="7" t="s">
        <v>155</v>
      </c>
      <c r="X14" s="39" t="s">
        <v>81</v>
      </c>
      <c r="Y14" s="12" t="s">
        <v>155</v>
      </c>
      <c r="Z14" s="7" t="s">
        <v>155</v>
      </c>
      <c r="AA14" s="7">
        <v>2</v>
      </c>
      <c r="AB14" s="7" t="s">
        <v>155</v>
      </c>
      <c r="AC14" s="7" t="s">
        <v>155</v>
      </c>
      <c r="AD14" s="7" t="s">
        <v>155</v>
      </c>
      <c r="AE14" s="7" t="s">
        <v>155</v>
      </c>
      <c r="AF14" s="7" t="s">
        <v>155</v>
      </c>
      <c r="AG14" s="7" t="s">
        <v>155</v>
      </c>
      <c r="AH14" s="39" t="s">
        <v>81</v>
      </c>
      <c r="AI14" s="12" t="s">
        <v>155</v>
      </c>
      <c r="AJ14" s="7">
        <v>3</v>
      </c>
      <c r="AK14" s="7" t="s">
        <v>155</v>
      </c>
      <c r="AL14" s="7" t="s">
        <v>155</v>
      </c>
      <c r="AM14" s="7" t="s">
        <v>155</v>
      </c>
      <c r="AN14" s="7" t="s">
        <v>155</v>
      </c>
      <c r="AO14" s="7" t="s">
        <v>155</v>
      </c>
    </row>
    <row r="15" spans="1:41" ht="40.5">
      <c r="A15" s="39" t="s">
        <v>82</v>
      </c>
      <c r="B15" s="12">
        <v>8</v>
      </c>
      <c r="C15" s="7" t="s">
        <v>155</v>
      </c>
      <c r="D15" s="7" t="s">
        <v>155</v>
      </c>
      <c r="E15" s="7">
        <v>1</v>
      </c>
      <c r="F15" s="7" t="s">
        <v>155</v>
      </c>
      <c r="G15" s="7" t="s">
        <v>155</v>
      </c>
      <c r="H15" s="7" t="s">
        <v>155</v>
      </c>
      <c r="I15" s="7" t="s">
        <v>155</v>
      </c>
      <c r="J15" s="7" t="s">
        <v>155</v>
      </c>
      <c r="K15" s="7" t="s">
        <v>155</v>
      </c>
      <c r="L15" s="7" t="s">
        <v>155</v>
      </c>
      <c r="M15" s="39" t="s">
        <v>82</v>
      </c>
      <c r="N15" s="12" t="s">
        <v>155</v>
      </c>
      <c r="O15" s="7">
        <v>1</v>
      </c>
      <c r="P15" s="7">
        <v>1</v>
      </c>
      <c r="Q15" s="7" t="s">
        <v>155</v>
      </c>
      <c r="R15" s="7" t="s">
        <v>155</v>
      </c>
      <c r="S15" s="7" t="s">
        <v>155</v>
      </c>
      <c r="T15" s="7" t="s">
        <v>155</v>
      </c>
      <c r="U15" s="7" t="s">
        <v>155</v>
      </c>
      <c r="V15" s="7" t="s">
        <v>155</v>
      </c>
      <c r="W15" s="7" t="s">
        <v>155</v>
      </c>
      <c r="X15" s="39" t="s">
        <v>82</v>
      </c>
      <c r="Y15" s="12" t="s">
        <v>155</v>
      </c>
      <c r="Z15" s="7" t="s">
        <v>155</v>
      </c>
      <c r="AA15" s="7">
        <v>1</v>
      </c>
      <c r="AB15" s="7" t="s">
        <v>155</v>
      </c>
      <c r="AC15" s="7" t="s">
        <v>155</v>
      </c>
      <c r="AD15" s="7" t="s">
        <v>155</v>
      </c>
      <c r="AE15" s="7" t="s">
        <v>155</v>
      </c>
      <c r="AF15" s="7" t="s">
        <v>155</v>
      </c>
      <c r="AG15" s="7" t="s">
        <v>155</v>
      </c>
      <c r="AH15" s="39" t="s">
        <v>82</v>
      </c>
      <c r="AI15" s="12" t="s">
        <v>155</v>
      </c>
      <c r="AJ15" s="7">
        <v>2</v>
      </c>
      <c r="AK15" s="7" t="s">
        <v>155</v>
      </c>
      <c r="AL15" s="7" t="s">
        <v>155</v>
      </c>
      <c r="AM15" s="7">
        <v>2</v>
      </c>
      <c r="AN15" s="7" t="s">
        <v>155</v>
      </c>
      <c r="AO15" s="7" t="s">
        <v>155</v>
      </c>
    </row>
    <row r="16" spans="1:41" ht="41.25" thickBot="1">
      <c r="A16" s="20" t="s">
        <v>83</v>
      </c>
      <c r="B16" s="13">
        <v>6</v>
      </c>
      <c r="C16" s="14" t="s">
        <v>155</v>
      </c>
      <c r="D16" s="14" t="s">
        <v>155</v>
      </c>
      <c r="E16" s="14">
        <v>1</v>
      </c>
      <c r="F16" s="14" t="s">
        <v>155</v>
      </c>
      <c r="G16" s="14" t="s">
        <v>155</v>
      </c>
      <c r="H16" s="14" t="s">
        <v>155</v>
      </c>
      <c r="I16" s="14" t="s">
        <v>155</v>
      </c>
      <c r="J16" s="14" t="s">
        <v>155</v>
      </c>
      <c r="K16" s="14" t="s">
        <v>155</v>
      </c>
      <c r="L16" s="14" t="s">
        <v>155</v>
      </c>
      <c r="M16" s="20" t="s">
        <v>83</v>
      </c>
      <c r="N16" s="13" t="s">
        <v>155</v>
      </c>
      <c r="O16" s="14" t="s">
        <v>155</v>
      </c>
      <c r="P16" s="14">
        <v>1</v>
      </c>
      <c r="Q16" s="14" t="s">
        <v>155</v>
      </c>
      <c r="R16" s="14" t="s">
        <v>155</v>
      </c>
      <c r="S16" s="14" t="s">
        <v>155</v>
      </c>
      <c r="T16" s="14" t="s">
        <v>155</v>
      </c>
      <c r="U16" s="14" t="s">
        <v>155</v>
      </c>
      <c r="V16" s="14" t="s">
        <v>155</v>
      </c>
      <c r="W16" s="14" t="s">
        <v>155</v>
      </c>
      <c r="X16" s="20" t="s">
        <v>83</v>
      </c>
      <c r="Y16" s="13" t="s">
        <v>155</v>
      </c>
      <c r="Z16" s="14" t="s">
        <v>155</v>
      </c>
      <c r="AA16" s="14">
        <v>1</v>
      </c>
      <c r="AB16" s="14" t="s">
        <v>155</v>
      </c>
      <c r="AC16" s="14" t="s">
        <v>155</v>
      </c>
      <c r="AD16" s="14" t="s">
        <v>155</v>
      </c>
      <c r="AE16" s="14" t="s">
        <v>157</v>
      </c>
      <c r="AF16" s="14" t="s">
        <v>155</v>
      </c>
      <c r="AG16" s="14" t="s">
        <v>155</v>
      </c>
      <c r="AH16" s="20" t="s">
        <v>83</v>
      </c>
      <c r="AI16" s="13" t="s">
        <v>155</v>
      </c>
      <c r="AJ16" s="14">
        <v>3</v>
      </c>
      <c r="AK16" s="14" t="s">
        <v>155</v>
      </c>
      <c r="AL16" s="14" t="s">
        <v>155</v>
      </c>
      <c r="AM16" s="14" t="s">
        <v>155</v>
      </c>
      <c r="AN16" s="14" t="s">
        <v>155</v>
      </c>
      <c r="AO16" s="14" t="s">
        <v>155</v>
      </c>
    </row>
    <row r="17" spans="1:33" ht="57.75" customHeight="1">
      <c r="A17" s="2" t="s">
        <v>35</v>
      </c>
      <c r="M17" s="183" t="s">
        <v>377</v>
      </c>
      <c r="N17" s="183"/>
      <c r="O17" s="183"/>
      <c r="P17" s="183"/>
      <c r="X17" s="172" t="s">
        <v>378</v>
      </c>
      <c r="Y17" s="172"/>
      <c r="Z17" s="172"/>
      <c r="AA17" s="172"/>
      <c r="AB17" s="172"/>
      <c r="AC17" s="172"/>
      <c r="AD17" s="172"/>
      <c r="AE17" s="172"/>
      <c r="AF17" s="172"/>
      <c r="AG17" s="172"/>
    </row>
    <row r="18" spans="1:33">
      <c r="X18" s="30"/>
      <c r="Y18" s="31"/>
    </row>
    <row r="19" spans="1:33">
      <c r="X19" s="32"/>
      <c r="Y19" s="31"/>
    </row>
    <row r="23" spans="1:33">
      <c r="X23" s="3" t="s">
        <v>0</v>
      </c>
    </row>
  </sheetData>
  <mergeCells count="38">
    <mergeCell ref="AJ4:AO5"/>
    <mergeCell ref="M17:P17"/>
    <mergeCell ref="A1:L1"/>
    <mergeCell ref="M1:W1"/>
    <mergeCell ref="X1:AG1"/>
    <mergeCell ref="AH1:AO1"/>
    <mergeCell ref="A2:L2"/>
    <mergeCell ref="M2:W2"/>
    <mergeCell ref="X2:AG2"/>
    <mergeCell ref="AH2:AO2"/>
    <mergeCell ref="J3:L3"/>
    <mergeCell ref="V3:W3"/>
    <mergeCell ref="AF3:AG3"/>
    <mergeCell ref="AN3:AO3"/>
    <mergeCell ref="B4:B6"/>
    <mergeCell ref="C4:L4"/>
    <mergeCell ref="AI4:AI6"/>
    <mergeCell ref="Y4:Y6"/>
    <mergeCell ref="Z4:Z6"/>
    <mergeCell ref="AA4:AA6"/>
    <mergeCell ref="AB4:AB6"/>
    <mergeCell ref="AC4:AC6"/>
    <mergeCell ref="AD4:AD6"/>
    <mergeCell ref="AH4:AH6"/>
    <mergeCell ref="X17:AG17"/>
    <mergeCell ref="C5:C6"/>
    <mergeCell ref="D5:D6"/>
    <mergeCell ref="E5:E6"/>
    <mergeCell ref="F5:G5"/>
    <mergeCell ref="H5:J5"/>
    <mergeCell ref="K5:L5"/>
    <mergeCell ref="AE4:AE6"/>
    <mergeCell ref="AF4:AF6"/>
    <mergeCell ref="AG4:AG6"/>
    <mergeCell ref="M4:M6"/>
    <mergeCell ref="N4:S5"/>
    <mergeCell ref="T4:W5"/>
    <mergeCell ref="X4:X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activeCell="F19" sqref="F19"/>
    </sheetView>
  </sheetViews>
  <sheetFormatPr defaultRowHeight="16.5"/>
  <cols>
    <col min="2" max="2" width="18" customWidth="1"/>
    <col min="3" max="3" width="17.625" customWidth="1"/>
    <col min="4" max="4" width="16.25" customWidth="1"/>
    <col min="5" max="5" width="14.5" customWidth="1"/>
    <col min="6" max="6" width="13.875" customWidth="1"/>
  </cols>
  <sheetData>
    <row r="1" spans="1:6" ht="25.5">
      <c r="A1" s="140" t="s">
        <v>158</v>
      </c>
      <c r="B1" s="140"/>
      <c r="C1" s="140"/>
      <c r="D1" s="140"/>
      <c r="E1" s="140"/>
      <c r="F1" s="140"/>
    </row>
    <row r="2" spans="1:6" ht="30" customHeight="1">
      <c r="A2" s="141" t="s">
        <v>159</v>
      </c>
      <c r="B2" s="141"/>
      <c r="C2" s="141"/>
      <c r="D2" s="141"/>
      <c r="E2" s="141"/>
      <c r="F2" s="141"/>
    </row>
    <row r="3" spans="1:6" ht="30" customHeight="1" thickBot="1">
      <c r="A3" s="1" t="s">
        <v>160</v>
      </c>
      <c r="F3" s="63" t="s">
        <v>161</v>
      </c>
    </row>
    <row r="4" spans="1:6">
      <c r="A4" s="54" t="s">
        <v>0</v>
      </c>
      <c r="B4" s="47" t="s">
        <v>162</v>
      </c>
      <c r="C4" s="47" t="s">
        <v>163</v>
      </c>
      <c r="D4" s="47" t="s">
        <v>164</v>
      </c>
      <c r="E4" s="149" t="s">
        <v>165</v>
      </c>
      <c r="F4" s="150"/>
    </row>
    <row r="5" spans="1:6">
      <c r="A5" s="55" t="s">
        <v>0</v>
      </c>
      <c r="B5" s="48" t="s">
        <v>166</v>
      </c>
      <c r="C5" s="48" t="s">
        <v>167</v>
      </c>
      <c r="D5" s="48" t="s">
        <v>168</v>
      </c>
      <c r="E5" s="165" t="s">
        <v>169</v>
      </c>
      <c r="F5" s="187"/>
    </row>
    <row r="6" spans="1:6">
      <c r="A6" s="64" t="s">
        <v>0</v>
      </c>
      <c r="B6" s="65"/>
      <c r="C6" s="56" t="s">
        <v>170</v>
      </c>
      <c r="D6" s="56" t="s">
        <v>171</v>
      </c>
      <c r="E6" s="177" t="s">
        <v>172</v>
      </c>
      <c r="F6" s="188"/>
    </row>
    <row r="7" spans="1:6" ht="39.950000000000003" customHeight="1">
      <c r="A7" s="46" t="s">
        <v>1</v>
      </c>
      <c r="B7" s="4">
        <v>278687</v>
      </c>
      <c r="C7" s="5">
        <v>7196</v>
      </c>
      <c r="D7" s="7">
        <v>174</v>
      </c>
      <c r="E7" s="189">
        <v>1672</v>
      </c>
      <c r="F7" s="189"/>
    </row>
    <row r="8" spans="1:6" ht="39.950000000000003" customHeight="1">
      <c r="A8" s="46" t="s">
        <v>173</v>
      </c>
      <c r="B8" s="4">
        <v>316236</v>
      </c>
      <c r="C8" s="5">
        <v>7355</v>
      </c>
      <c r="D8" s="7">
        <v>224</v>
      </c>
      <c r="E8" s="189">
        <v>2372</v>
      </c>
      <c r="F8" s="189"/>
    </row>
    <row r="9" spans="1:6" s="6" customFormat="1" ht="39.950000000000003" customHeight="1">
      <c r="A9" s="46" t="s">
        <v>3</v>
      </c>
      <c r="B9" s="4">
        <v>650117</v>
      </c>
      <c r="C9" s="5">
        <v>6607</v>
      </c>
      <c r="D9" s="7">
        <v>320</v>
      </c>
      <c r="E9" s="189">
        <v>2253</v>
      </c>
      <c r="F9" s="189"/>
    </row>
    <row r="10" spans="1:6" s="6" customFormat="1" ht="39.950000000000003" customHeight="1">
      <c r="A10" s="46" t="s">
        <v>154</v>
      </c>
      <c r="B10" s="4">
        <v>312642</v>
      </c>
      <c r="C10" s="5">
        <v>8039</v>
      </c>
      <c r="D10" s="7">
        <v>390</v>
      </c>
      <c r="E10" s="189">
        <v>2818</v>
      </c>
      <c r="F10" s="189"/>
    </row>
    <row r="11" spans="1:6" ht="39.950000000000003" customHeight="1" thickBot="1">
      <c r="A11" s="66" t="s">
        <v>150</v>
      </c>
      <c r="B11" s="67">
        <f>SUM(C11:F11,B20:F20)</f>
        <v>237541</v>
      </c>
      <c r="C11" s="68">
        <v>6921</v>
      </c>
      <c r="D11" s="62">
        <v>435</v>
      </c>
      <c r="E11" s="190">
        <v>3444</v>
      </c>
      <c r="F11" s="190"/>
    </row>
    <row r="12" spans="1:6" ht="17.25" thickBot="1">
      <c r="A12" s="191" t="s">
        <v>0</v>
      </c>
      <c r="B12" s="191"/>
      <c r="C12" s="191"/>
      <c r="D12" s="191"/>
      <c r="E12" s="191"/>
      <c r="F12" s="191"/>
    </row>
    <row r="13" spans="1:6">
      <c r="A13" s="169" t="s">
        <v>0</v>
      </c>
      <c r="B13" s="47" t="s">
        <v>174</v>
      </c>
      <c r="C13" s="47" t="s">
        <v>175</v>
      </c>
      <c r="D13" s="47" t="s">
        <v>176</v>
      </c>
      <c r="E13" s="50" t="s">
        <v>177</v>
      </c>
      <c r="F13" s="50" t="s">
        <v>178</v>
      </c>
    </row>
    <row r="14" spans="1:6">
      <c r="A14" s="170"/>
      <c r="B14" s="48" t="s">
        <v>179</v>
      </c>
      <c r="C14" s="48" t="s">
        <v>180</v>
      </c>
      <c r="D14" s="48" t="s">
        <v>181</v>
      </c>
      <c r="E14" s="52" t="s">
        <v>182</v>
      </c>
      <c r="F14" s="52" t="s">
        <v>183</v>
      </c>
    </row>
    <row r="15" spans="1:6">
      <c r="A15" s="171"/>
      <c r="B15" s="49" t="s">
        <v>172</v>
      </c>
      <c r="C15" s="49" t="s">
        <v>184</v>
      </c>
      <c r="D15" s="49" t="s">
        <v>185</v>
      </c>
      <c r="E15" s="53" t="s">
        <v>186</v>
      </c>
      <c r="F15" s="69"/>
    </row>
    <row r="16" spans="1:6" ht="39.950000000000003" customHeight="1">
      <c r="A16" s="46" t="s">
        <v>1</v>
      </c>
      <c r="B16" s="4">
        <v>14432</v>
      </c>
      <c r="C16" s="7">
        <v>745</v>
      </c>
      <c r="D16" s="5">
        <v>237796</v>
      </c>
      <c r="E16" s="5" t="s">
        <v>187</v>
      </c>
      <c r="F16" s="5">
        <v>16672</v>
      </c>
    </row>
    <row r="17" spans="1:6" ht="39.950000000000003" customHeight="1">
      <c r="A17" s="46" t="s">
        <v>188</v>
      </c>
      <c r="B17" s="4">
        <v>16661</v>
      </c>
      <c r="C17" s="7">
        <v>920</v>
      </c>
      <c r="D17" s="5">
        <v>273331</v>
      </c>
      <c r="E17" s="5" t="s">
        <v>187</v>
      </c>
      <c r="F17" s="5">
        <v>15373</v>
      </c>
    </row>
    <row r="18" spans="1:6" s="6" customFormat="1" ht="39.950000000000003" customHeight="1">
      <c r="A18" s="46" t="s">
        <v>3</v>
      </c>
      <c r="B18" s="4">
        <v>16237</v>
      </c>
      <c r="C18" s="7">
        <v>395</v>
      </c>
      <c r="D18" s="5">
        <v>624305</v>
      </c>
      <c r="E18" s="5" t="s">
        <v>187</v>
      </c>
      <c r="F18" s="5" t="s">
        <v>187</v>
      </c>
    </row>
    <row r="19" spans="1:6" s="6" customFormat="1" ht="39.950000000000003" customHeight="1">
      <c r="A19" s="46" t="s">
        <v>154</v>
      </c>
      <c r="B19" s="4">
        <v>17920</v>
      </c>
      <c r="C19" s="7">
        <v>393</v>
      </c>
      <c r="D19" s="5">
        <v>264603</v>
      </c>
      <c r="E19" s="5" t="s">
        <v>187</v>
      </c>
      <c r="F19" s="5">
        <v>18479</v>
      </c>
    </row>
    <row r="20" spans="1:6" ht="39.950000000000003" customHeight="1" thickBot="1">
      <c r="A20" s="66" t="s">
        <v>150</v>
      </c>
      <c r="B20" s="67">
        <v>11644</v>
      </c>
      <c r="C20" s="62">
        <v>351</v>
      </c>
      <c r="D20" s="68">
        <v>190295</v>
      </c>
      <c r="E20" s="68">
        <v>532</v>
      </c>
      <c r="F20" s="68">
        <v>23919</v>
      </c>
    </row>
    <row r="21" spans="1:6">
      <c r="A21" s="2" t="s">
        <v>189</v>
      </c>
    </row>
    <row r="22" spans="1:6">
      <c r="A22" s="3" t="s">
        <v>0</v>
      </c>
    </row>
  </sheetData>
  <mergeCells count="12">
    <mergeCell ref="A13:A15"/>
    <mergeCell ref="A1:F1"/>
    <mergeCell ref="A2:F2"/>
    <mergeCell ref="E4:F4"/>
    <mergeCell ref="E5:F5"/>
    <mergeCell ref="E6:F6"/>
    <mergeCell ref="E7:F7"/>
    <mergeCell ref="E8:F8"/>
    <mergeCell ref="E9:F9"/>
    <mergeCell ref="E10:F10"/>
    <mergeCell ref="E11:F11"/>
    <mergeCell ref="A12:F1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16" zoomScaleSheetLayoutView="100" workbookViewId="0">
      <selection activeCell="H31" sqref="H31"/>
    </sheetView>
  </sheetViews>
  <sheetFormatPr defaultRowHeight="16.5"/>
  <cols>
    <col min="1" max="1" width="9" style="70"/>
    <col min="2" max="9" width="8.375" style="70" customWidth="1"/>
    <col min="10" max="16384" width="9" style="70"/>
  </cols>
  <sheetData>
    <row r="1" spans="1:9" ht="25.5">
      <c r="A1" s="198" t="s">
        <v>190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199" t="s">
        <v>191</v>
      </c>
      <c r="B2" s="199"/>
      <c r="C2" s="199"/>
      <c r="D2" s="199"/>
      <c r="E2" s="199"/>
      <c r="F2" s="199"/>
      <c r="G2" s="199"/>
      <c r="H2" s="199"/>
      <c r="I2" s="199"/>
    </row>
    <row r="3" spans="1:9" ht="30" customHeight="1" thickBot="1">
      <c r="A3" s="71" t="s">
        <v>192</v>
      </c>
      <c r="H3" s="200" t="s">
        <v>161</v>
      </c>
      <c r="I3" s="200"/>
    </row>
    <row r="4" spans="1:9" ht="51" customHeight="1">
      <c r="A4" s="192" t="s">
        <v>0</v>
      </c>
      <c r="B4" s="195" t="s">
        <v>193</v>
      </c>
      <c r="C4" s="196"/>
      <c r="D4" s="195" t="s">
        <v>194</v>
      </c>
      <c r="E4" s="196"/>
      <c r="F4" s="195" t="s">
        <v>195</v>
      </c>
      <c r="G4" s="197"/>
      <c r="H4" s="195" t="s">
        <v>196</v>
      </c>
      <c r="I4" s="197"/>
    </row>
    <row r="5" spans="1:9">
      <c r="A5" s="193"/>
      <c r="B5" s="72" t="s">
        <v>197</v>
      </c>
      <c r="C5" s="72" t="s">
        <v>198</v>
      </c>
      <c r="D5" s="72" t="s">
        <v>197</v>
      </c>
      <c r="E5" s="72" t="s">
        <v>198</v>
      </c>
      <c r="F5" s="72" t="s">
        <v>197</v>
      </c>
      <c r="G5" s="73" t="s">
        <v>198</v>
      </c>
      <c r="H5" s="72" t="s">
        <v>197</v>
      </c>
      <c r="I5" s="73" t="s">
        <v>198</v>
      </c>
    </row>
    <row r="6" spans="1:9">
      <c r="A6" s="194"/>
      <c r="B6" s="74" t="s">
        <v>199</v>
      </c>
      <c r="C6" s="74" t="s">
        <v>200</v>
      </c>
      <c r="D6" s="74" t="s">
        <v>199</v>
      </c>
      <c r="E6" s="74" t="s">
        <v>200</v>
      </c>
      <c r="F6" s="74" t="s">
        <v>199</v>
      </c>
      <c r="G6" s="75" t="s">
        <v>200</v>
      </c>
      <c r="H6" s="74" t="s">
        <v>199</v>
      </c>
      <c r="I6" s="75" t="s">
        <v>200</v>
      </c>
    </row>
    <row r="7" spans="1:9" ht="30" customHeight="1">
      <c r="A7" s="76" t="s">
        <v>1</v>
      </c>
      <c r="B7" s="77">
        <v>4775</v>
      </c>
      <c r="C7" s="78">
        <v>3784</v>
      </c>
      <c r="D7" s="79">
        <v>50</v>
      </c>
      <c r="E7" s="79">
        <v>35</v>
      </c>
      <c r="F7" s="79">
        <v>597</v>
      </c>
      <c r="G7" s="79">
        <v>254</v>
      </c>
      <c r="H7" s="78">
        <v>2406</v>
      </c>
      <c r="I7" s="78">
        <v>2162</v>
      </c>
    </row>
    <row r="8" spans="1:9" ht="30" customHeight="1">
      <c r="A8" s="76" t="s">
        <v>201</v>
      </c>
      <c r="B8" s="77">
        <v>4569</v>
      </c>
      <c r="C8" s="78">
        <v>3879</v>
      </c>
      <c r="D8" s="79">
        <v>49</v>
      </c>
      <c r="E8" s="79">
        <v>53</v>
      </c>
      <c r="F8" s="79">
        <v>657</v>
      </c>
      <c r="G8" s="79">
        <v>380</v>
      </c>
      <c r="H8" s="78">
        <v>2110</v>
      </c>
      <c r="I8" s="78">
        <v>2021</v>
      </c>
    </row>
    <row r="9" spans="1:9" s="80" customFormat="1" ht="30" customHeight="1">
      <c r="A9" s="76" t="s">
        <v>202</v>
      </c>
      <c r="B9" s="77">
        <v>4424</v>
      </c>
      <c r="C9" s="78">
        <v>3631</v>
      </c>
      <c r="D9" s="79">
        <v>62</v>
      </c>
      <c r="E9" s="79">
        <v>50</v>
      </c>
      <c r="F9" s="79">
        <v>551</v>
      </c>
      <c r="G9" s="79">
        <v>250</v>
      </c>
      <c r="H9" s="78">
        <v>2044</v>
      </c>
      <c r="I9" s="78">
        <v>1869</v>
      </c>
    </row>
    <row r="10" spans="1:9" s="80" customFormat="1" ht="30" customHeight="1">
      <c r="A10" s="76" t="s">
        <v>203</v>
      </c>
      <c r="B10" s="81">
        <v>4331</v>
      </c>
      <c r="C10" s="82">
        <v>3528</v>
      </c>
      <c r="D10" s="83">
        <v>57</v>
      </c>
      <c r="E10" s="83">
        <v>51</v>
      </c>
      <c r="F10" s="83">
        <v>526</v>
      </c>
      <c r="G10" s="83">
        <v>259</v>
      </c>
      <c r="H10" s="82">
        <v>1878</v>
      </c>
      <c r="I10" s="82">
        <v>1739</v>
      </c>
    </row>
    <row r="11" spans="1:9" ht="30" customHeight="1" thickBot="1">
      <c r="A11" s="84" t="s">
        <v>204</v>
      </c>
      <c r="B11" s="85">
        <v>4399</v>
      </c>
      <c r="C11" s="86">
        <v>3696</v>
      </c>
      <c r="D11" s="87">
        <v>46</v>
      </c>
      <c r="E11" s="87">
        <v>43</v>
      </c>
      <c r="F11" s="87">
        <v>406</v>
      </c>
      <c r="G11" s="87">
        <v>204</v>
      </c>
      <c r="H11" s="86">
        <v>1917</v>
      </c>
      <c r="I11" s="86">
        <v>1849</v>
      </c>
    </row>
    <row r="12" spans="1:9" ht="17.25" thickBot="1">
      <c r="A12" s="88"/>
      <c r="B12" s="89"/>
      <c r="C12" s="90"/>
      <c r="D12" s="91"/>
      <c r="E12" s="91"/>
      <c r="F12" s="91"/>
      <c r="G12" s="91"/>
      <c r="H12" s="90"/>
      <c r="I12" s="90"/>
    </row>
    <row r="13" spans="1:9" ht="54.75" customHeight="1">
      <c r="A13" s="192" t="s">
        <v>0</v>
      </c>
      <c r="B13" s="195" t="s">
        <v>205</v>
      </c>
      <c r="C13" s="196"/>
      <c r="D13" s="195" t="s">
        <v>206</v>
      </c>
      <c r="E13" s="196"/>
      <c r="F13" s="195" t="s">
        <v>207</v>
      </c>
      <c r="G13" s="196"/>
      <c r="H13" s="195" t="s">
        <v>208</v>
      </c>
      <c r="I13" s="197"/>
    </row>
    <row r="14" spans="1:9">
      <c r="A14" s="193"/>
      <c r="B14" s="72" t="s">
        <v>197</v>
      </c>
      <c r="C14" s="72" t="s">
        <v>198</v>
      </c>
      <c r="D14" s="72" t="s">
        <v>197</v>
      </c>
      <c r="E14" s="72" t="s">
        <v>198</v>
      </c>
      <c r="F14" s="72" t="s">
        <v>197</v>
      </c>
      <c r="G14" s="72" t="s">
        <v>198</v>
      </c>
      <c r="H14" s="72" t="s">
        <v>197</v>
      </c>
      <c r="I14" s="73" t="s">
        <v>198</v>
      </c>
    </row>
    <row r="15" spans="1:9">
      <c r="A15" s="194"/>
      <c r="B15" s="74" t="s">
        <v>199</v>
      </c>
      <c r="C15" s="74" t="s">
        <v>200</v>
      </c>
      <c r="D15" s="74" t="s">
        <v>199</v>
      </c>
      <c r="E15" s="74" t="s">
        <v>200</v>
      </c>
      <c r="F15" s="74" t="s">
        <v>199</v>
      </c>
      <c r="G15" s="74" t="s">
        <v>200</v>
      </c>
      <c r="H15" s="74" t="s">
        <v>199</v>
      </c>
      <c r="I15" s="75" t="s">
        <v>200</v>
      </c>
    </row>
    <row r="16" spans="1:9" ht="30" customHeight="1">
      <c r="A16" s="76" t="s">
        <v>1</v>
      </c>
      <c r="B16" s="92">
        <v>614</v>
      </c>
      <c r="C16" s="79">
        <v>502</v>
      </c>
      <c r="D16" s="79">
        <v>795</v>
      </c>
      <c r="E16" s="79">
        <v>561</v>
      </c>
      <c r="F16" s="79">
        <v>29</v>
      </c>
      <c r="G16" s="79">
        <v>22</v>
      </c>
      <c r="H16" s="79">
        <v>284</v>
      </c>
      <c r="I16" s="79">
        <v>248</v>
      </c>
    </row>
    <row r="17" spans="1:9" ht="30" customHeight="1">
      <c r="A17" s="76" t="s">
        <v>201</v>
      </c>
      <c r="B17" s="92">
        <v>625</v>
      </c>
      <c r="C17" s="79">
        <v>522</v>
      </c>
      <c r="D17" s="79">
        <v>792</v>
      </c>
      <c r="E17" s="79">
        <v>606</v>
      </c>
      <c r="F17" s="79">
        <v>16</v>
      </c>
      <c r="G17" s="79">
        <v>12</v>
      </c>
      <c r="H17" s="79">
        <v>320</v>
      </c>
      <c r="I17" s="79">
        <v>285</v>
      </c>
    </row>
    <row r="18" spans="1:9" s="80" customFormat="1" ht="30" customHeight="1">
      <c r="A18" s="76" t="s">
        <v>202</v>
      </c>
      <c r="B18" s="92">
        <v>668</v>
      </c>
      <c r="C18" s="79">
        <v>576</v>
      </c>
      <c r="D18" s="79">
        <v>820</v>
      </c>
      <c r="E18" s="79">
        <v>631</v>
      </c>
      <c r="F18" s="79">
        <v>16</v>
      </c>
      <c r="G18" s="79">
        <v>12</v>
      </c>
      <c r="H18" s="79">
        <v>263</v>
      </c>
      <c r="I18" s="79">
        <v>243</v>
      </c>
    </row>
    <row r="19" spans="1:9" s="80" customFormat="1" ht="30" customHeight="1">
      <c r="A19" s="76" t="s">
        <v>203</v>
      </c>
      <c r="B19" s="93">
        <v>742</v>
      </c>
      <c r="C19" s="83">
        <v>650</v>
      </c>
      <c r="D19" s="83">
        <v>808</v>
      </c>
      <c r="E19" s="83">
        <v>552</v>
      </c>
      <c r="F19" s="83">
        <v>17</v>
      </c>
      <c r="G19" s="83">
        <v>9</v>
      </c>
      <c r="H19" s="83">
        <v>303</v>
      </c>
      <c r="I19" s="83">
        <v>268</v>
      </c>
    </row>
    <row r="20" spans="1:9" ht="30" customHeight="1" thickBot="1">
      <c r="A20" s="84" t="s">
        <v>204</v>
      </c>
      <c r="B20" s="94">
        <v>765</v>
      </c>
      <c r="C20" s="87">
        <v>646</v>
      </c>
      <c r="D20" s="87">
        <v>958</v>
      </c>
      <c r="E20" s="87">
        <v>676</v>
      </c>
      <c r="F20" s="87">
        <v>10</v>
      </c>
      <c r="G20" s="87">
        <v>9</v>
      </c>
      <c r="H20" s="87">
        <v>297</v>
      </c>
      <c r="I20" s="87">
        <v>269</v>
      </c>
    </row>
    <row r="21" spans="1:9">
      <c r="A21" s="95" t="s">
        <v>379</v>
      </c>
    </row>
    <row r="22" spans="1:9">
      <c r="A22" s="95" t="s">
        <v>210</v>
      </c>
    </row>
    <row r="23" spans="1:9">
      <c r="A23" s="71" t="s">
        <v>380</v>
      </c>
    </row>
    <row r="24" spans="1:9">
      <c r="A24" s="96" t="s">
        <v>0</v>
      </c>
    </row>
  </sheetData>
  <mergeCells count="13">
    <mergeCell ref="A1:I1"/>
    <mergeCell ref="A2:I2"/>
    <mergeCell ref="H3:I3"/>
    <mergeCell ref="A4:A6"/>
    <mergeCell ref="B4:C4"/>
    <mergeCell ref="D4:E4"/>
    <mergeCell ref="F4:G4"/>
    <mergeCell ref="H4:I4"/>
    <mergeCell ref="A13:A15"/>
    <mergeCell ref="B13:C13"/>
    <mergeCell ref="D13:E13"/>
    <mergeCell ref="F13:G13"/>
    <mergeCell ref="H13:I13"/>
  </mergeCells>
  <phoneticPr fontId="8" type="noConversion"/>
  <pageMargins left="0.7086111307144165" right="0.7086111307144165" top="0.74763888120651245" bottom="0.74763888120651245" header="0.31486111879348755" footer="0.3148611187934875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A7" zoomScaleSheetLayoutView="100" workbookViewId="0">
      <selection activeCell="P22" sqref="P22"/>
    </sheetView>
  </sheetViews>
  <sheetFormatPr defaultRowHeight="16.5"/>
  <cols>
    <col min="1" max="1" width="9" style="70"/>
    <col min="2" max="2" width="6.125" style="70" customWidth="1"/>
    <col min="3" max="3" width="4.75" style="70" customWidth="1"/>
    <col min="4" max="4" width="6.375" style="70" customWidth="1"/>
    <col min="5" max="5" width="6.125" style="70" customWidth="1"/>
    <col min="6" max="6" width="4.75" style="70" customWidth="1"/>
    <col min="7" max="7" width="7.25" style="70" customWidth="1"/>
    <col min="8" max="8" width="6.125" style="70" customWidth="1"/>
    <col min="9" max="9" width="4.75" style="70" customWidth="1"/>
    <col min="10" max="10" width="6.25" style="70" customWidth="1"/>
    <col min="11" max="11" width="6.125" style="70" customWidth="1"/>
    <col min="12" max="12" width="4.75" style="70" customWidth="1"/>
    <col min="13" max="13" width="7.125" style="70" customWidth="1"/>
    <col min="14" max="16384" width="9" style="70"/>
  </cols>
  <sheetData>
    <row r="1" spans="1:13" ht="25.5">
      <c r="A1" s="198" t="s">
        <v>211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30" customHeight="1">
      <c r="A2" s="199" t="s">
        <v>212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30" customHeight="1" thickBot="1">
      <c r="A3" s="71" t="s">
        <v>213</v>
      </c>
      <c r="K3" s="200" t="s">
        <v>161</v>
      </c>
      <c r="L3" s="200"/>
      <c r="M3" s="200"/>
    </row>
    <row r="4" spans="1:13" ht="30.75" customHeight="1">
      <c r="A4" s="203" t="s">
        <v>0</v>
      </c>
      <c r="B4" s="195" t="s">
        <v>214</v>
      </c>
      <c r="C4" s="197"/>
      <c r="D4" s="196"/>
      <c r="E4" s="195" t="s">
        <v>215</v>
      </c>
      <c r="F4" s="197"/>
      <c r="G4" s="196"/>
      <c r="H4" s="195" t="s">
        <v>216</v>
      </c>
      <c r="I4" s="197"/>
      <c r="J4" s="196"/>
      <c r="K4" s="195" t="s">
        <v>205</v>
      </c>
      <c r="L4" s="197"/>
      <c r="M4" s="197"/>
    </row>
    <row r="5" spans="1:13">
      <c r="A5" s="204"/>
      <c r="B5" s="201" t="s">
        <v>0</v>
      </c>
      <c r="C5" s="72" t="s">
        <v>217</v>
      </c>
      <c r="D5" s="72" t="s">
        <v>218</v>
      </c>
      <c r="E5" s="201" t="s">
        <v>0</v>
      </c>
      <c r="F5" s="72" t="s">
        <v>217</v>
      </c>
      <c r="G5" s="72" t="s">
        <v>218</v>
      </c>
      <c r="H5" s="201" t="s">
        <v>0</v>
      </c>
      <c r="I5" s="72" t="s">
        <v>217</v>
      </c>
      <c r="J5" s="72" t="s">
        <v>218</v>
      </c>
      <c r="K5" s="201" t="s">
        <v>0</v>
      </c>
      <c r="L5" s="72" t="s">
        <v>217</v>
      </c>
      <c r="M5" s="73" t="s">
        <v>218</v>
      </c>
    </row>
    <row r="6" spans="1:13" ht="18" customHeight="1">
      <c r="A6" s="205"/>
      <c r="B6" s="202"/>
      <c r="C6" s="74" t="s">
        <v>219</v>
      </c>
      <c r="D6" s="74" t="s">
        <v>220</v>
      </c>
      <c r="E6" s="202"/>
      <c r="F6" s="74" t="s">
        <v>219</v>
      </c>
      <c r="G6" s="74" t="s">
        <v>220</v>
      </c>
      <c r="H6" s="202"/>
      <c r="I6" s="74" t="s">
        <v>219</v>
      </c>
      <c r="J6" s="74" t="s">
        <v>220</v>
      </c>
      <c r="K6" s="202"/>
      <c r="L6" s="74" t="s">
        <v>219</v>
      </c>
      <c r="M6" s="75" t="s">
        <v>220</v>
      </c>
    </row>
    <row r="7" spans="1:13" ht="30" customHeight="1">
      <c r="A7" s="76" t="s">
        <v>1</v>
      </c>
      <c r="B7" s="92">
        <v>213</v>
      </c>
      <c r="C7" s="97" t="s">
        <v>221</v>
      </c>
      <c r="D7" s="97" t="s">
        <v>221</v>
      </c>
      <c r="E7" s="79">
        <v>25</v>
      </c>
      <c r="F7" s="97" t="s">
        <v>221</v>
      </c>
      <c r="G7" s="97" t="s">
        <v>221</v>
      </c>
      <c r="H7" s="79">
        <v>69</v>
      </c>
      <c r="I7" s="97" t="s">
        <v>221</v>
      </c>
      <c r="J7" s="97" t="s">
        <v>221</v>
      </c>
      <c r="K7" s="79">
        <v>40</v>
      </c>
      <c r="L7" s="97" t="s">
        <v>221</v>
      </c>
      <c r="M7" s="97" t="s">
        <v>221</v>
      </c>
    </row>
    <row r="8" spans="1:13" ht="30" customHeight="1">
      <c r="A8" s="76" t="s">
        <v>201</v>
      </c>
      <c r="B8" s="92">
        <v>275</v>
      </c>
      <c r="C8" s="97" t="s">
        <v>221</v>
      </c>
      <c r="D8" s="97" t="s">
        <v>221</v>
      </c>
      <c r="E8" s="79">
        <v>8</v>
      </c>
      <c r="F8" s="97" t="s">
        <v>221</v>
      </c>
      <c r="G8" s="97" t="s">
        <v>221</v>
      </c>
      <c r="H8" s="79">
        <v>139</v>
      </c>
      <c r="I8" s="97" t="s">
        <v>221</v>
      </c>
      <c r="J8" s="97" t="s">
        <v>221</v>
      </c>
      <c r="K8" s="79">
        <v>36</v>
      </c>
      <c r="L8" s="97" t="s">
        <v>221</v>
      </c>
      <c r="M8" s="97" t="s">
        <v>221</v>
      </c>
    </row>
    <row r="9" spans="1:13" s="80" customFormat="1" ht="30" customHeight="1">
      <c r="A9" s="76" t="s">
        <v>202</v>
      </c>
      <c r="B9" s="92">
        <f>SUM(E9,H9,K9,B19,E19,H19,K19)</f>
        <v>215</v>
      </c>
      <c r="C9" s="97" t="s">
        <v>221</v>
      </c>
      <c r="D9" s="97" t="s">
        <v>221</v>
      </c>
      <c r="E9" s="79">
        <v>7</v>
      </c>
      <c r="F9" s="97" t="s">
        <v>221</v>
      </c>
      <c r="G9" s="97" t="s">
        <v>221</v>
      </c>
      <c r="H9" s="79">
        <v>68</v>
      </c>
      <c r="I9" s="97" t="s">
        <v>221</v>
      </c>
      <c r="J9" s="97" t="s">
        <v>221</v>
      </c>
      <c r="K9" s="79">
        <v>66</v>
      </c>
      <c r="L9" s="97" t="s">
        <v>221</v>
      </c>
      <c r="M9" s="97" t="s">
        <v>221</v>
      </c>
    </row>
    <row r="10" spans="1:13" s="80" customFormat="1" ht="30" customHeight="1">
      <c r="A10" s="76" t="s">
        <v>222</v>
      </c>
      <c r="B10" s="92">
        <v>190</v>
      </c>
      <c r="C10" s="97" t="s">
        <v>223</v>
      </c>
      <c r="D10" s="97" t="s">
        <v>223</v>
      </c>
      <c r="E10" s="79">
        <v>2</v>
      </c>
      <c r="F10" s="97" t="s">
        <v>223</v>
      </c>
      <c r="G10" s="97" t="s">
        <v>223</v>
      </c>
      <c r="H10" s="79">
        <v>41</v>
      </c>
      <c r="I10" s="97" t="s">
        <v>223</v>
      </c>
      <c r="J10" s="97" t="s">
        <v>223</v>
      </c>
      <c r="K10" s="79">
        <v>65</v>
      </c>
      <c r="L10" s="97" t="s">
        <v>223</v>
      </c>
      <c r="M10" s="97" t="s">
        <v>223</v>
      </c>
    </row>
    <row r="11" spans="1:13" ht="30" customHeight="1" thickBot="1">
      <c r="A11" s="84" t="s">
        <v>224</v>
      </c>
      <c r="B11" s="106">
        <v>239</v>
      </c>
      <c r="C11" s="107" t="s">
        <v>371</v>
      </c>
      <c r="D11" s="107" t="s">
        <v>371</v>
      </c>
      <c r="E11" s="108">
        <v>8</v>
      </c>
      <c r="F11" s="107" t="s">
        <v>371</v>
      </c>
      <c r="G11" s="107" t="s">
        <v>371</v>
      </c>
      <c r="H11" s="108">
        <v>32</v>
      </c>
      <c r="I11" s="107" t="s">
        <v>371</v>
      </c>
      <c r="J11" s="107" t="s">
        <v>371</v>
      </c>
      <c r="K11" s="108">
        <v>61</v>
      </c>
      <c r="L11" s="107" t="s">
        <v>371</v>
      </c>
      <c r="M11" s="107" t="s">
        <v>371</v>
      </c>
    </row>
    <row r="12" spans="1:13">
      <c r="A12" s="98" t="s">
        <v>0</v>
      </c>
    </row>
    <row r="13" spans="1:13" ht="17.25" thickBot="1">
      <c r="A13" s="98" t="s">
        <v>0</v>
      </c>
    </row>
    <row r="14" spans="1:13" ht="48" customHeight="1">
      <c r="A14" s="203" t="s">
        <v>0</v>
      </c>
      <c r="B14" s="195" t="s">
        <v>206</v>
      </c>
      <c r="C14" s="197"/>
      <c r="D14" s="196"/>
      <c r="E14" s="195" t="s">
        <v>207</v>
      </c>
      <c r="F14" s="197"/>
      <c r="G14" s="196"/>
      <c r="H14" s="195" t="s">
        <v>225</v>
      </c>
      <c r="I14" s="197"/>
      <c r="J14" s="196"/>
      <c r="K14" s="195" t="s">
        <v>226</v>
      </c>
      <c r="L14" s="197"/>
      <c r="M14" s="197"/>
    </row>
    <row r="15" spans="1:13">
      <c r="A15" s="204"/>
      <c r="B15" s="201" t="s">
        <v>0</v>
      </c>
      <c r="C15" s="72" t="s">
        <v>217</v>
      </c>
      <c r="D15" s="72" t="s">
        <v>218</v>
      </c>
      <c r="E15" s="201" t="s">
        <v>0</v>
      </c>
      <c r="F15" s="72" t="s">
        <v>217</v>
      </c>
      <c r="G15" s="72" t="s">
        <v>218</v>
      </c>
      <c r="H15" s="201" t="s">
        <v>0</v>
      </c>
      <c r="I15" s="72" t="s">
        <v>217</v>
      </c>
      <c r="J15" s="72" t="s">
        <v>218</v>
      </c>
      <c r="K15" s="201" t="s">
        <v>0</v>
      </c>
      <c r="L15" s="72" t="s">
        <v>217</v>
      </c>
      <c r="M15" s="73" t="s">
        <v>218</v>
      </c>
    </row>
    <row r="16" spans="1:13" ht="18" customHeight="1">
      <c r="A16" s="205"/>
      <c r="B16" s="202"/>
      <c r="C16" s="74" t="s">
        <v>219</v>
      </c>
      <c r="D16" s="74" t="s">
        <v>220</v>
      </c>
      <c r="E16" s="202"/>
      <c r="F16" s="74" t="s">
        <v>219</v>
      </c>
      <c r="G16" s="74" t="s">
        <v>220</v>
      </c>
      <c r="H16" s="202"/>
      <c r="I16" s="74" t="s">
        <v>219</v>
      </c>
      <c r="J16" s="74" t="s">
        <v>220</v>
      </c>
      <c r="K16" s="202"/>
      <c r="L16" s="74" t="s">
        <v>219</v>
      </c>
      <c r="M16" s="75" t="s">
        <v>220</v>
      </c>
    </row>
    <row r="17" spans="1:13" ht="30" customHeight="1">
      <c r="A17" s="76" t="s">
        <v>1</v>
      </c>
      <c r="B17" s="92">
        <v>29</v>
      </c>
      <c r="C17" s="97" t="s">
        <v>221</v>
      </c>
      <c r="D17" s="97" t="s">
        <v>221</v>
      </c>
      <c r="E17" s="79" t="s">
        <v>4</v>
      </c>
      <c r="F17" s="97" t="s">
        <v>372</v>
      </c>
      <c r="G17" s="97" t="s">
        <v>372</v>
      </c>
      <c r="H17" s="79">
        <v>4</v>
      </c>
      <c r="I17" s="97" t="s">
        <v>221</v>
      </c>
      <c r="J17" s="97" t="s">
        <v>221</v>
      </c>
      <c r="K17" s="79">
        <v>46</v>
      </c>
      <c r="L17" s="97" t="s">
        <v>221</v>
      </c>
      <c r="M17" s="97" t="s">
        <v>221</v>
      </c>
    </row>
    <row r="18" spans="1:13" ht="30" customHeight="1">
      <c r="A18" s="76" t="s">
        <v>201</v>
      </c>
      <c r="B18" s="92">
        <v>29</v>
      </c>
      <c r="C18" s="97" t="s">
        <v>221</v>
      </c>
      <c r="D18" s="97" t="s">
        <v>221</v>
      </c>
      <c r="E18" s="79" t="s">
        <v>4</v>
      </c>
      <c r="F18" s="97" t="s">
        <v>372</v>
      </c>
      <c r="G18" s="97" t="s">
        <v>372</v>
      </c>
      <c r="H18" s="79">
        <v>20</v>
      </c>
      <c r="I18" s="97" t="s">
        <v>221</v>
      </c>
      <c r="J18" s="97" t="s">
        <v>221</v>
      </c>
      <c r="K18" s="79">
        <v>43</v>
      </c>
      <c r="L18" s="97" t="s">
        <v>221</v>
      </c>
      <c r="M18" s="97" t="s">
        <v>221</v>
      </c>
    </row>
    <row r="19" spans="1:13" s="80" customFormat="1" ht="30" customHeight="1">
      <c r="A19" s="76" t="s">
        <v>202</v>
      </c>
      <c r="B19" s="92">
        <v>31</v>
      </c>
      <c r="C19" s="97" t="s">
        <v>221</v>
      </c>
      <c r="D19" s="97" t="s">
        <v>221</v>
      </c>
      <c r="E19" s="79" t="s">
        <v>372</v>
      </c>
      <c r="F19" s="97" t="s">
        <v>372</v>
      </c>
      <c r="G19" s="97" t="s">
        <v>372</v>
      </c>
      <c r="H19" s="79">
        <v>10</v>
      </c>
      <c r="I19" s="97" t="s">
        <v>221</v>
      </c>
      <c r="J19" s="97" t="s">
        <v>221</v>
      </c>
      <c r="K19" s="79">
        <v>33</v>
      </c>
      <c r="L19" s="97" t="s">
        <v>221</v>
      </c>
      <c r="M19" s="97" t="s">
        <v>221</v>
      </c>
    </row>
    <row r="20" spans="1:13" s="80" customFormat="1" ht="30" customHeight="1">
      <c r="A20" s="76" t="s">
        <v>203</v>
      </c>
      <c r="B20" s="92">
        <v>37</v>
      </c>
      <c r="C20" s="97" t="s">
        <v>227</v>
      </c>
      <c r="D20" s="97" t="s">
        <v>228</v>
      </c>
      <c r="E20" s="79" t="s">
        <v>229</v>
      </c>
      <c r="F20" s="97" t="s">
        <v>229</v>
      </c>
      <c r="G20" s="97" t="s">
        <v>229</v>
      </c>
      <c r="H20" s="79">
        <v>13</v>
      </c>
      <c r="I20" s="97" t="s">
        <v>228</v>
      </c>
      <c r="J20" s="97" t="s">
        <v>230</v>
      </c>
      <c r="K20" s="79">
        <v>32</v>
      </c>
      <c r="L20" s="97" t="s">
        <v>228</v>
      </c>
      <c r="M20" s="97" t="s">
        <v>228</v>
      </c>
    </row>
    <row r="21" spans="1:13" ht="30" customHeight="1" thickBot="1">
      <c r="A21" s="84" t="s">
        <v>231</v>
      </c>
      <c r="B21" s="106">
        <v>66</v>
      </c>
      <c r="C21" s="107" t="s">
        <v>371</v>
      </c>
      <c r="D21" s="107"/>
      <c r="E21" s="108" t="s">
        <v>372</v>
      </c>
      <c r="F21" s="107" t="s">
        <v>372</v>
      </c>
      <c r="G21" s="107" t="s">
        <v>372</v>
      </c>
      <c r="H21" s="108">
        <v>45</v>
      </c>
      <c r="I21" s="107" t="s">
        <v>373</v>
      </c>
      <c r="J21" s="107" t="s">
        <v>371</v>
      </c>
      <c r="K21" s="108">
        <v>27</v>
      </c>
      <c r="L21" s="107" t="s">
        <v>371</v>
      </c>
      <c r="M21" s="107" t="s">
        <v>373</v>
      </c>
    </row>
    <row r="22" spans="1:13">
      <c r="A22" s="95" t="s">
        <v>209</v>
      </c>
    </row>
    <row r="23" spans="1:13">
      <c r="A23" s="95" t="s">
        <v>232</v>
      </c>
    </row>
    <row r="24" spans="1:13">
      <c r="A24" s="71" t="s">
        <v>381</v>
      </c>
    </row>
    <row r="25" spans="1:13">
      <c r="A25" s="71" t="s">
        <v>234</v>
      </c>
    </row>
    <row r="26" spans="1:13">
      <c r="A26" s="71" t="s">
        <v>0</v>
      </c>
    </row>
    <row r="27" spans="1:13">
      <c r="A27" s="96" t="s">
        <v>0</v>
      </c>
    </row>
  </sheetData>
  <mergeCells count="21">
    <mergeCell ref="A1:M1"/>
    <mergeCell ref="A2:M2"/>
    <mergeCell ref="K3:M3"/>
    <mergeCell ref="A4:A6"/>
    <mergeCell ref="B4:D4"/>
    <mergeCell ref="E4:G4"/>
    <mergeCell ref="H4:J4"/>
    <mergeCell ref="K4:M4"/>
    <mergeCell ref="B5:B6"/>
    <mergeCell ref="E5:E6"/>
    <mergeCell ref="K15:K16"/>
    <mergeCell ref="H5:H6"/>
    <mergeCell ref="K5:K6"/>
    <mergeCell ref="A14:A16"/>
    <mergeCell ref="B14:D14"/>
    <mergeCell ref="E14:G14"/>
    <mergeCell ref="H14:J14"/>
    <mergeCell ref="K14:M14"/>
    <mergeCell ref="B15:B16"/>
    <mergeCell ref="E15:E16"/>
    <mergeCell ref="H15:H16"/>
  </mergeCells>
  <phoneticPr fontId="8" type="noConversion"/>
  <pageMargins left="0.7086111307144165" right="0.7086111307144165" top="0.74763888120651245" bottom="0.74763888120651245" header="0.31486111879348755" footer="0.3148611187934875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topLeftCell="A7" zoomScaleSheetLayoutView="100" workbookViewId="0">
      <selection activeCell="C22" sqref="C22"/>
    </sheetView>
  </sheetViews>
  <sheetFormatPr defaultRowHeight="16.5"/>
  <cols>
    <col min="1" max="1" width="9" style="70"/>
    <col min="2" max="2" width="9.375" style="70" customWidth="1"/>
    <col min="3" max="3" width="11.25" style="70" customWidth="1"/>
    <col min="4" max="4" width="8.625" style="70" customWidth="1"/>
    <col min="5" max="5" width="8.875" style="70" customWidth="1"/>
    <col min="6" max="6" width="6.5" style="70" customWidth="1"/>
    <col min="7" max="7" width="7.5" style="70" customWidth="1"/>
    <col min="8" max="8" width="7.875" style="70" customWidth="1"/>
    <col min="9" max="9" width="6.75" style="70" customWidth="1"/>
    <col min="10" max="10" width="7.375" style="70" customWidth="1"/>
    <col min="11" max="11" width="7.75" style="70" customWidth="1"/>
    <col min="12" max="16384" width="9" style="70"/>
  </cols>
  <sheetData>
    <row r="1" spans="1:11" ht="25.5">
      <c r="A1" s="198" t="s">
        <v>235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30" customHeight="1">
      <c r="A2" s="199" t="s">
        <v>236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30" customHeight="1" thickBot="1">
      <c r="A3" s="71" t="s">
        <v>237</v>
      </c>
      <c r="I3" s="219" t="s">
        <v>238</v>
      </c>
      <c r="J3" s="219"/>
      <c r="K3" s="219"/>
    </row>
    <row r="4" spans="1:11" ht="30" customHeight="1">
      <c r="A4" s="192" t="s">
        <v>0</v>
      </c>
      <c r="B4" s="195" t="s">
        <v>239</v>
      </c>
      <c r="C4" s="196"/>
      <c r="D4" s="195" t="s">
        <v>240</v>
      </c>
      <c r="E4" s="196"/>
      <c r="F4" s="195" t="s">
        <v>241</v>
      </c>
      <c r="G4" s="196"/>
      <c r="H4" s="221" t="s">
        <v>242</v>
      </c>
      <c r="I4" s="222"/>
      <c r="J4" s="222"/>
      <c r="K4" s="222"/>
    </row>
    <row r="5" spans="1:11" ht="99.75" customHeight="1">
      <c r="A5" s="220"/>
      <c r="B5" s="99" t="s">
        <v>0</v>
      </c>
      <c r="C5" s="100" t="s">
        <v>243</v>
      </c>
      <c r="D5" s="99" t="s">
        <v>0</v>
      </c>
      <c r="E5" s="100" t="s">
        <v>244</v>
      </c>
      <c r="F5" s="99" t="s">
        <v>0</v>
      </c>
      <c r="G5" s="100" t="s">
        <v>245</v>
      </c>
      <c r="H5" s="100" t="s">
        <v>246</v>
      </c>
      <c r="I5" s="100" t="s">
        <v>247</v>
      </c>
      <c r="J5" s="100" t="s">
        <v>248</v>
      </c>
      <c r="K5" s="101" t="s">
        <v>249</v>
      </c>
    </row>
    <row r="6" spans="1:11" ht="34.5" customHeight="1">
      <c r="A6" s="76" t="s">
        <v>1</v>
      </c>
      <c r="B6" s="92">
        <v>480</v>
      </c>
      <c r="C6" s="79" t="s">
        <v>250</v>
      </c>
      <c r="D6" s="79">
        <v>9</v>
      </c>
      <c r="E6" s="79" t="s">
        <v>250</v>
      </c>
      <c r="F6" s="79">
        <v>801</v>
      </c>
      <c r="G6" s="79" t="s">
        <v>250</v>
      </c>
      <c r="H6" s="79">
        <v>114</v>
      </c>
      <c r="I6" s="79">
        <v>322</v>
      </c>
      <c r="J6" s="79">
        <v>44</v>
      </c>
      <c r="K6" s="79" t="s">
        <v>4</v>
      </c>
    </row>
    <row r="7" spans="1:11" ht="34.5" customHeight="1">
      <c r="A7" s="76" t="s">
        <v>201</v>
      </c>
      <c r="B7" s="92">
        <v>439</v>
      </c>
      <c r="C7" s="79" t="s">
        <v>221</v>
      </c>
      <c r="D7" s="79">
        <v>11</v>
      </c>
      <c r="E7" s="79" t="s">
        <v>221</v>
      </c>
      <c r="F7" s="79">
        <v>730</v>
      </c>
      <c r="G7" s="79" t="s">
        <v>250</v>
      </c>
      <c r="H7" s="79">
        <v>90</v>
      </c>
      <c r="I7" s="79">
        <v>318</v>
      </c>
      <c r="J7" s="79">
        <v>31</v>
      </c>
      <c r="K7" s="79" t="s">
        <v>4</v>
      </c>
    </row>
    <row r="8" spans="1:11" s="80" customFormat="1" ht="34.5" customHeight="1">
      <c r="A8" s="76" t="s">
        <v>202</v>
      </c>
      <c r="B8" s="92">
        <v>450</v>
      </c>
      <c r="C8" s="79" t="s">
        <v>221</v>
      </c>
      <c r="D8" s="79">
        <v>12</v>
      </c>
      <c r="E8" s="79" t="s">
        <v>221</v>
      </c>
      <c r="F8" s="79">
        <v>760</v>
      </c>
      <c r="G8" s="79" t="s">
        <v>221</v>
      </c>
      <c r="H8" s="79">
        <v>100</v>
      </c>
      <c r="I8" s="79">
        <v>320</v>
      </c>
      <c r="J8" s="79">
        <v>30</v>
      </c>
      <c r="K8" s="79" t="s">
        <v>4</v>
      </c>
    </row>
    <row r="9" spans="1:11" s="80" customFormat="1" ht="34.5" customHeight="1">
      <c r="A9" s="76" t="s">
        <v>203</v>
      </c>
      <c r="B9" s="92">
        <v>425</v>
      </c>
      <c r="C9" s="79" t="s">
        <v>371</v>
      </c>
      <c r="D9" s="79">
        <v>16</v>
      </c>
      <c r="E9" s="79" t="s">
        <v>371</v>
      </c>
      <c r="F9" s="79">
        <v>649</v>
      </c>
      <c r="G9" s="79" t="s">
        <v>371</v>
      </c>
      <c r="H9" s="79">
        <v>87</v>
      </c>
      <c r="I9" s="79">
        <v>325</v>
      </c>
      <c r="J9" s="79">
        <v>13</v>
      </c>
      <c r="K9" s="79" t="s">
        <v>251</v>
      </c>
    </row>
    <row r="10" spans="1:11" ht="34.5" customHeight="1" thickBot="1">
      <c r="A10" s="84" t="s">
        <v>204</v>
      </c>
      <c r="B10" s="106">
        <v>417</v>
      </c>
      <c r="C10" s="109" t="s">
        <v>374</v>
      </c>
      <c r="D10" s="108">
        <v>7</v>
      </c>
      <c r="E10" s="109" t="s">
        <v>371</v>
      </c>
      <c r="F10" s="108">
        <v>636</v>
      </c>
      <c r="G10" s="109" t="s">
        <v>371</v>
      </c>
      <c r="H10" s="108">
        <v>83</v>
      </c>
      <c r="I10" s="108">
        <v>316</v>
      </c>
      <c r="J10" s="108">
        <v>18</v>
      </c>
      <c r="K10" s="108" t="s">
        <v>372</v>
      </c>
    </row>
    <row r="11" spans="1:11" ht="17.25" thickBot="1">
      <c r="A11" s="91"/>
      <c r="B11" s="102"/>
      <c r="C11" s="79"/>
      <c r="D11" s="91"/>
      <c r="E11" s="79"/>
      <c r="F11" s="91"/>
      <c r="G11" s="79"/>
      <c r="H11" s="91"/>
      <c r="I11" s="91"/>
      <c r="J11" s="91"/>
      <c r="K11" s="91"/>
    </row>
    <row r="12" spans="1:11" ht="27" customHeight="1">
      <c r="A12" s="208" t="s">
        <v>0</v>
      </c>
      <c r="B12" s="209" t="s">
        <v>252</v>
      </c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>
      <c r="A13" s="193"/>
      <c r="B13" s="103" t="s">
        <v>253</v>
      </c>
      <c r="C13" s="103" t="s">
        <v>254</v>
      </c>
      <c r="D13" s="211" t="s">
        <v>255</v>
      </c>
      <c r="E13" s="212"/>
      <c r="F13" s="213" t="s">
        <v>256</v>
      </c>
      <c r="G13" s="214"/>
      <c r="H13" s="211" t="s">
        <v>257</v>
      </c>
      <c r="I13" s="212"/>
      <c r="J13" s="211" t="s">
        <v>258</v>
      </c>
      <c r="K13" s="215"/>
    </row>
    <row r="14" spans="1:11" ht="35.25" customHeight="1">
      <c r="A14" s="194"/>
      <c r="B14" s="74" t="s">
        <v>259</v>
      </c>
      <c r="C14" s="74" t="s">
        <v>260</v>
      </c>
      <c r="D14" s="216" t="s">
        <v>261</v>
      </c>
      <c r="E14" s="217"/>
      <c r="F14" s="216" t="s">
        <v>262</v>
      </c>
      <c r="G14" s="217"/>
      <c r="H14" s="216" t="s">
        <v>263</v>
      </c>
      <c r="I14" s="217"/>
      <c r="J14" s="216" t="s">
        <v>183</v>
      </c>
      <c r="K14" s="218"/>
    </row>
    <row r="15" spans="1:11" ht="34.5" customHeight="1">
      <c r="A15" s="76" t="s">
        <v>1</v>
      </c>
      <c r="B15" s="92">
        <v>297</v>
      </c>
      <c r="C15" s="79">
        <v>36</v>
      </c>
      <c r="D15" s="207">
        <v>79</v>
      </c>
      <c r="E15" s="207"/>
      <c r="F15" s="207">
        <v>11</v>
      </c>
      <c r="G15" s="207"/>
      <c r="H15" s="207">
        <v>26</v>
      </c>
      <c r="I15" s="207"/>
      <c r="J15" s="207">
        <v>42</v>
      </c>
      <c r="K15" s="207"/>
    </row>
    <row r="16" spans="1:11" ht="34.5" customHeight="1">
      <c r="A16" s="76" t="s">
        <v>201</v>
      </c>
      <c r="B16" s="92">
        <v>284</v>
      </c>
      <c r="C16" s="79">
        <v>27</v>
      </c>
      <c r="D16" s="207">
        <v>71</v>
      </c>
      <c r="E16" s="207"/>
      <c r="F16" s="207">
        <v>14</v>
      </c>
      <c r="G16" s="207"/>
      <c r="H16" s="207">
        <v>23</v>
      </c>
      <c r="I16" s="207"/>
      <c r="J16" s="207">
        <v>20</v>
      </c>
      <c r="K16" s="207"/>
    </row>
    <row r="17" spans="1:11" s="80" customFormat="1" ht="34.5" customHeight="1">
      <c r="A17" s="76" t="s">
        <v>202</v>
      </c>
      <c r="B17" s="92">
        <v>290</v>
      </c>
      <c r="C17" s="79">
        <v>30</v>
      </c>
      <c r="D17" s="207">
        <v>72</v>
      </c>
      <c r="E17" s="207"/>
      <c r="F17" s="207">
        <v>12</v>
      </c>
      <c r="G17" s="207"/>
      <c r="H17" s="207">
        <v>32</v>
      </c>
      <c r="I17" s="207"/>
      <c r="J17" s="207">
        <v>14</v>
      </c>
      <c r="K17" s="207"/>
    </row>
    <row r="18" spans="1:11" s="80" customFormat="1" ht="34.5" customHeight="1">
      <c r="A18" s="76" t="s">
        <v>264</v>
      </c>
      <c r="B18" s="92">
        <v>288</v>
      </c>
      <c r="C18" s="79">
        <v>23</v>
      </c>
      <c r="D18" s="207">
        <v>55</v>
      </c>
      <c r="E18" s="207"/>
      <c r="F18" s="207">
        <v>10</v>
      </c>
      <c r="G18" s="207"/>
      <c r="H18" s="207">
        <v>25</v>
      </c>
      <c r="I18" s="207"/>
      <c r="J18" s="207">
        <v>21</v>
      </c>
      <c r="K18" s="207"/>
    </row>
    <row r="19" spans="1:11" ht="34.5" customHeight="1" thickBot="1">
      <c r="A19" s="104" t="s">
        <v>265</v>
      </c>
      <c r="B19" s="110">
        <v>283</v>
      </c>
      <c r="C19" s="111">
        <v>28</v>
      </c>
      <c r="D19" s="206">
        <v>54</v>
      </c>
      <c r="E19" s="206"/>
      <c r="F19" s="206">
        <v>1</v>
      </c>
      <c r="G19" s="206"/>
      <c r="H19" s="206">
        <v>24</v>
      </c>
      <c r="I19" s="206"/>
      <c r="J19" s="206">
        <v>18</v>
      </c>
      <c r="K19" s="206"/>
    </row>
    <row r="20" spans="1:11">
      <c r="A20" s="95" t="s">
        <v>209</v>
      </c>
    </row>
    <row r="21" spans="1:11">
      <c r="A21" s="95" t="s">
        <v>210</v>
      </c>
    </row>
    <row r="22" spans="1:11">
      <c r="A22" s="105" t="s">
        <v>233</v>
      </c>
    </row>
    <row r="23" spans="1:11">
      <c r="A23" s="105" t="s">
        <v>0</v>
      </c>
    </row>
  </sheetData>
  <mergeCells count="38">
    <mergeCell ref="A1:K1"/>
    <mergeCell ref="A2:K2"/>
    <mergeCell ref="I3:K3"/>
    <mergeCell ref="A4:A5"/>
    <mergeCell ref="B4:C4"/>
    <mergeCell ref="D4:E4"/>
    <mergeCell ref="F4:G4"/>
    <mergeCell ref="H4:K4"/>
    <mergeCell ref="A12:A14"/>
    <mergeCell ref="B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9:E19"/>
    <mergeCell ref="F19:G19"/>
    <mergeCell ref="H19:I19"/>
    <mergeCell ref="J19:K19"/>
    <mergeCell ref="D17:E17"/>
    <mergeCell ref="F17:G17"/>
    <mergeCell ref="H17:I17"/>
    <mergeCell ref="J17:K17"/>
    <mergeCell ref="D18:E18"/>
    <mergeCell ref="F18:G18"/>
    <mergeCell ref="H18:I18"/>
    <mergeCell ref="J18:K18"/>
  </mergeCells>
  <phoneticPr fontId="8" type="noConversion"/>
  <pageMargins left="0.7086111307144165" right="0.7086111307144165" top="0.74763888120651245" bottom="0.74763888120651245" header="0.31486111879348755" footer="0.3148611187934875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8</vt:i4>
      </vt:variant>
    </vt:vector>
  </HeadingPairs>
  <TitlesOfParts>
    <vt:vector size="20" baseType="lpstr">
      <vt:lpstr>공공행정 및 사법</vt:lpstr>
      <vt:lpstr>1. 공무원 총괄</vt:lpstr>
      <vt:lpstr>2. 군공무원</vt:lpstr>
      <vt:lpstr>3. 읍면공무원</vt:lpstr>
      <vt:lpstr>4. 관내 관공서 및 주요기관</vt:lpstr>
      <vt:lpstr>5. 민원서류처리</vt:lpstr>
      <vt:lpstr>6. 범죄발생 및 검거</vt:lpstr>
      <vt:lpstr>7. 소년범죄</vt:lpstr>
      <vt:lpstr>8. 교통사고발생(자동차)</vt:lpstr>
      <vt:lpstr>9. 화재발생</vt:lpstr>
      <vt:lpstr>9-1. 발화요인별 화재발생</vt:lpstr>
      <vt:lpstr>9-2 장소별 화재발생</vt:lpstr>
      <vt:lpstr>'1. 공무원 총괄'!Print_Area</vt:lpstr>
      <vt:lpstr>'2. 군공무원'!Print_Area</vt:lpstr>
      <vt:lpstr>'4. 관내 관공서 및 주요기관'!Print_Area</vt:lpstr>
      <vt:lpstr>'5. 민원서류처리'!Print_Area</vt:lpstr>
      <vt:lpstr>'7. 소년범죄'!Print_Area</vt:lpstr>
      <vt:lpstr>'9. 화재발생'!Print_Area</vt:lpstr>
      <vt:lpstr>'9-1. 발화요인별 화재발생'!Print_Area</vt:lpstr>
      <vt:lpstr>'9-2 장소별 화재발생'!Print_Area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kijang</cp:lastModifiedBy>
  <cp:lastPrinted>2017-02-15T03:00:38Z</cp:lastPrinted>
  <dcterms:created xsi:type="dcterms:W3CDTF">2016-09-08T02:09:31Z</dcterms:created>
  <dcterms:modified xsi:type="dcterms:W3CDTF">2020-04-20T07:40:59Z</dcterms:modified>
</cp:coreProperties>
</file>